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/>
  <mc:AlternateContent xmlns:mc="http://schemas.openxmlformats.org/markup-compatibility/2006">
    <mc:Choice Requires="x15">
      <x15ac:absPath xmlns:x15ac="http://schemas.microsoft.com/office/spreadsheetml/2010/11/ac" url="/Users/eduardohernandez/Downloads/Dok till årsstämma/"/>
    </mc:Choice>
  </mc:AlternateContent>
  <xr:revisionPtr revIDLastSave="0" documentId="13_ncr:1_{46B40724-6771-BF44-93E7-9FA38DE00C4D}" xr6:coauthVersionLast="47" xr6:coauthVersionMax="47" xr10:uidLastSave="{00000000-0000-0000-0000-000000000000}"/>
  <bookViews>
    <workbookView xWindow="10820" yWindow="1580" windowWidth="35560" windowHeight="26500" activeTab="1" xr2:uid="{00000000-000D-0000-FFFF-FFFF00000000}"/>
  </bookViews>
  <sheets>
    <sheet name="bre_header" sheetId="2" r:id="rId1"/>
    <sheet name="bre_detail" sheetId="3" r:id="rId2"/>
    <sheet name="bre_likvi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3" l="1"/>
  <c r="F109" i="3"/>
  <c r="E109" i="3"/>
  <c r="D109" i="3"/>
  <c r="C109" i="3"/>
  <c r="B109" i="3"/>
  <c r="G108" i="3"/>
  <c r="F108" i="3"/>
  <c r="E108" i="3"/>
  <c r="D108" i="3"/>
  <c r="C108" i="3"/>
  <c r="B108" i="3"/>
  <c r="G107" i="3"/>
  <c r="F107" i="3"/>
  <c r="E107" i="3"/>
  <c r="D107" i="3"/>
  <c r="C107" i="3"/>
  <c r="B107" i="3"/>
  <c r="G104" i="3"/>
  <c r="F104" i="3"/>
  <c r="E104" i="3"/>
  <c r="D104" i="3"/>
  <c r="C104" i="3"/>
  <c r="B104" i="3"/>
  <c r="G103" i="3"/>
  <c r="F103" i="3"/>
  <c r="E103" i="3"/>
  <c r="D103" i="3"/>
  <c r="C103" i="3"/>
  <c r="B103" i="3"/>
  <c r="G100" i="3"/>
  <c r="F100" i="3"/>
  <c r="E100" i="3"/>
  <c r="D100" i="3"/>
  <c r="C100" i="3"/>
  <c r="B100" i="3"/>
  <c r="G94" i="3"/>
  <c r="F94" i="3"/>
  <c r="E94" i="3"/>
  <c r="D94" i="3"/>
  <c r="C94" i="3"/>
  <c r="B94" i="3"/>
  <c r="G90" i="3"/>
  <c r="F90" i="3"/>
  <c r="E90" i="3"/>
  <c r="D90" i="3"/>
  <c r="C90" i="3"/>
  <c r="B90" i="3"/>
  <c r="G84" i="3"/>
  <c r="F84" i="3"/>
  <c r="E84" i="3"/>
  <c r="D84" i="3"/>
  <c r="C84" i="3"/>
  <c r="B84" i="3"/>
  <c r="G81" i="3"/>
  <c r="F81" i="3"/>
  <c r="E81" i="3"/>
  <c r="D81" i="3"/>
  <c r="C81" i="3"/>
  <c r="B81" i="3"/>
  <c r="G54" i="3"/>
  <c r="F54" i="3"/>
  <c r="E54" i="3"/>
  <c r="D54" i="3"/>
  <c r="C54" i="3"/>
  <c r="B54" i="3"/>
  <c r="G47" i="3"/>
  <c r="F47" i="3"/>
  <c r="E47" i="3"/>
  <c r="D47" i="3"/>
  <c r="C47" i="3"/>
  <c r="B47" i="3"/>
  <c r="G40" i="3"/>
  <c r="F40" i="3"/>
  <c r="E40" i="3"/>
  <c r="D40" i="3"/>
  <c r="C40" i="3"/>
  <c r="B40" i="3"/>
  <c r="G29" i="3"/>
  <c r="F29" i="3"/>
  <c r="E29" i="3"/>
  <c r="D29" i="3"/>
  <c r="C29" i="3"/>
  <c r="B29" i="3"/>
  <c r="G16" i="3"/>
  <c r="F16" i="3"/>
  <c r="E16" i="3"/>
  <c r="D16" i="3"/>
  <c r="C16" i="3"/>
  <c r="B16" i="3"/>
  <c r="G15" i="3"/>
  <c r="F15" i="3"/>
  <c r="E15" i="3"/>
  <c r="D15" i="3"/>
  <c r="C15" i="3"/>
  <c r="B15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<sst xmlns="http://schemas.openxmlformats.org/spreadsheetml/2006/main" count="326" uniqueCount="135">
  <si>
    <t>Företag/Förening:</t>
  </si>
  <si>
    <t>95363 - Brf Bojen 9</t>
  </si>
  <si>
    <t>Fastighet:</t>
  </si>
  <si>
    <t xml:space="preserve">9536301                   - F66444C3F Stockholm Bojen 9                       </t>
  </si>
  <si>
    <t>Budgetversion:</t>
  </si>
  <si>
    <t>BUD2025(Budget 2025)</t>
  </si>
  <si>
    <t>Senaste framsteg:</t>
  </si>
  <si>
    <t>FSAB - Godkänt budgetförslag</t>
  </si>
  <si>
    <t xml:space="preserve"> </t>
  </si>
  <si>
    <t>Exported 2025-04-07</t>
  </si>
  <si>
    <t>Belopp i SEK</t>
  </si>
  <si>
    <t>Utfall 2023</t>
  </si>
  <si>
    <t>Utfall 2024</t>
  </si>
  <si>
    <t>Budget 2024</t>
  </si>
  <si>
    <t>Utfall 2025</t>
  </si>
  <si>
    <t>Publicerad budget 2025</t>
  </si>
  <si>
    <t>Sparad budget 2025</t>
  </si>
  <si>
    <t>Senaste kommentaren 2025</t>
  </si>
  <si>
    <t>Summa hyresint, årsavgifter</t>
  </si>
  <si>
    <t>3013 Hyror, lokaler momsfria</t>
  </si>
  <si>
    <t>3021 Årsavgifter, ej moms</t>
  </si>
  <si>
    <t>3083 Outhyrda lokaler mf</t>
  </si>
  <si>
    <t>Summa övriga rörelseintäkter</t>
  </si>
  <si>
    <t>3221 Överlåtelseavgift enligt avtal</t>
  </si>
  <si>
    <t>3222 Pantsättningsavgift enligt avt</t>
  </si>
  <si>
    <t>3226 Avgift för andrahandsuthyrning, momsfri</t>
  </si>
  <si>
    <t>3740 Öres- och kronutjämning</t>
  </si>
  <si>
    <t>3985 Statliga bidrag</t>
  </si>
  <si>
    <t>3997 Påminnelseavgifter</t>
  </si>
  <si>
    <t>3999 Övriga rörelseintäkter, momsfri</t>
  </si>
  <si>
    <t>SUMMA INTÄKTER</t>
  </si>
  <si>
    <t>Summa fastighetsskötsel</t>
  </si>
  <si>
    <t>4110 Fastighetsskötsel</t>
  </si>
  <si>
    <t>4112 Fastighetsskötsel utöver avtal</t>
  </si>
  <si>
    <t>4120 Städning</t>
  </si>
  <si>
    <t>4137 Radonmätning</t>
  </si>
  <si>
    <t>4140 Obligatoriska besiktningskostn</t>
  </si>
  <si>
    <t>4141 Hiss skötselavtal,besiktn</t>
  </si>
  <si>
    <t>Reserv</t>
  </si>
  <si>
    <t>4151 Brandskydd</t>
  </si>
  <si>
    <t>4161 Trädgårdsskötsel</t>
  </si>
  <si>
    <t>4171 Skadedjurssanering</t>
  </si>
  <si>
    <t>4180 Serviceavtal</t>
  </si>
  <si>
    <t>4191 Sotning</t>
  </si>
  <si>
    <t>Summa reparationer</t>
  </si>
  <si>
    <t>4300 Löpande reparationer</t>
  </si>
  <si>
    <t xml:space="preserve">Uppskattat belopp </t>
  </si>
  <si>
    <t>4330 Gemensamma utrymmen</t>
  </si>
  <si>
    <t>4334 Tvättstuga</t>
  </si>
  <si>
    <t>4341 VA/Sanitet</t>
  </si>
  <si>
    <t>4342 Värme</t>
  </si>
  <si>
    <t>4346 Hisskötsel</t>
  </si>
  <si>
    <t>4352 Fasader</t>
  </si>
  <si>
    <t>4353 Fönster</t>
  </si>
  <si>
    <t>4356 Port/entré</t>
  </si>
  <si>
    <t>Summa underhåll</t>
  </si>
  <si>
    <t>4500 Planerat underhåll</t>
  </si>
  <si>
    <t>Hiss</t>
  </si>
  <si>
    <t>4530 Gemensamma utrymmen</t>
  </si>
  <si>
    <t>4541 VA/Sanitet</t>
  </si>
  <si>
    <t>4543 Ventilation</t>
  </si>
  <si>
    <t>4553 Fönster</t>
  </si>
  <si>
    <t>Summa taxebundna kostnader</t>
  </si>
  <si>
    <t>4610 El</t>
  </si>
  <si>
    <t>Index 3%</t>
  </si>
  <si>
    <t>4620 Uppvärmning</t>
  </si>
  <si>
    <t xml:space="preserve">Sthlm Exergi </t>
  </si>
  <si>
    <t>4630 Vatten och avlopp</t>
  </si>
  <si>
    <t>Index 13% Sthlm VA</t>
  </si>
  <si>
    <t>4640 Sophämtning enligt avtal</t>
  </si>
  <si>
    <t>Index 13% (Sthlm Avfall)</t>
  </si>
  <si>
    <t>4642 Grovsophämtning</t>
  </si>
  <si>
    <t>Summa övriga driftkostnader</t>
  </si>
  <si>
    <t>4710 Försäkringspremier</t>
  </si>
  <si>
    <t xml:space="preserve">Brandkontoret </t>
  </si>
  <si>
    <t>4752 Trivselkonto</t>
  </si>
  <si>
    <t>4760 Kabel-TV/Bredband</t>
  </si>
  <si>
    <t>4799 Övriga driftskostnader</t>
  </si>
  <si>
    <t>4811 Fastighetsavgift bostäder</t>
  </si>
  <si>
    <t>1630 kr/lgh (40lgh)</t>
  </si>
  <si>
    <t>4812 Fastighetsskatt lokaler</t>
  </si>
  <si>
    <t>5010 Lokalhyra</t>
  </si>
  <si>
    <t>5410 Förbrukningsinventarier</t>
  </si>
  <si>
    <t>5460 Div förbrukningsmaterial</t>
  </si>
  <si>
    <t>6060 Inkasso- och upplysningskost.</t>
  </si>
  <si>
    <t>6200 Telefon, porttelefon, porto m m</t>
  </si>
  <si>
    <t>6351 Konstaterade kundförluster</t>
  </si>
  <si>
    <t>6410 Styrelsearvoden som inte är lön</t>
  </si>
  <si>
    <t>6470 Kostn styrelsemöten/årsstämma</t>
  </si>
  <si>
    <t>Enl Styrelsen</t>
  </si>
  <si>
    <t>6480 Ek. förvaltning enligt avtal</t>
  </si>
  <si>
    <t>FÄ</t>
  </si>
  <si>
    <t>6482 Ek. förvaltning utöver avtal</t>
  </si>
  <si>
    <t>6491 Administration</t>
  </si>
  <si>
    <t>6496 Panter &amp; Överlåtelser</t>
  </si>
  <si>
    <t>6504 Underhållsplaner</t>
  </si>
  <si>
    <t>6550 Konsultkostnader</t>
  </si>
  <si>
    <t>6570 Övriga bankkostnader</t>
  </si>
  <si>
    <t>6970 Tidningar och facklitteratur</t>
  </si>
  <si>
    <t>6980 Medlems o föreningsavgifter</t>
  </si>
  <si>
    <t>6981 Medlemsavgifter (serviceers)</t>
  </si>
  <si>
    <t>6991 Övr externa kostn, avdragsgill</t>
  </si>
  <si>
    <t>Summa personalkostnader</t>
  </si>
  <si>
    <t>7510 Lagstadgad arbetsgivaravg</t>
  </si>
  <si>
    <t>Summa avskrivningar</t>
  </si>
  <si>
    <t>7821 Avskrivn byggnad</t>
  </si>
  <si>
    <t>Automatisk avskrivning 202501</t>
  </si>
  <si>
    <t>7822 Avskrivn ombyggnad</t>
  </si>
  <si>
    <t>7823 Avskrivning byggnadinventarier</t>
  </si>
  <si>
    <t>7831 Avskrivn maskiner</t>
  </si>
  <si>
    <t>Summa finansiella intäkter</t>
  </si>
  <si>
    <t>8313 Ränteint hyres- o avgiftsfordr</t>
  </si>
  <si>
    <t>8316 Ränteintäkter skattekonto</t>
  </si>
  <si>
    <t>Summa finansiella kostnader</t>
  </si>
  <si>
    <t>8410 Räntekostnader långfrist skuld</t>
  </si>
  <si>
    <t>8415 Räntekostnader skattekonto</t>
  </si>
  <si>
    <t>8422 Räntekostnader dröjsmålsränta</t>
  </si>
  <si>
    <t>8423 Kostn.ränta för skatter o avg</t>
  </si>
  <si>
    <t>Summa skatter och avgifter</t>
  </si>
  <si>
    <t>8921 Korr. föregående års skatt</t>
  </si>
  <si>
    <t>SUMMA KOSTNADER</t>
  </si>
  <si>
    <t>Summa rörelseresultat</t>
  </si>
  <si>
    <t>8999 REDOVISAT RESULTAT</t>
  </si>
  <si>
    <t>SUMMA RÖRELSERESULTAT</t>
  </si>
  <si>
    <t>ÅRETS RESULTAT</t>
  </si>
  <si>
    <t>Resultat budgetår</t>
  </si>
  <si>
    <t>Avskrivning</t>
  </si>
  <si>
    <t>Nya lån</t>
  </si>
  <si>
    <t>Amortering lån</t>
  </si>
  <si>
    <t>Investeringar</t>
  </si>
  <si>
    <t>Utdelning/Övriga egna uttag</t>
  </si>
  <si>
    <t>Insats/upplåtelse lgh</t>
  </si>
  <si>
    <t>Betalningsnetto</t>
  </si>
  <si>
    <t>Årsavgifter, summa</t>
  </si>
  <si>
    <t>Föreslagen avgiftshöjning(%)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</si>
</sst>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color rgb="FF424747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1D9"/>
      </patternFill>
    </fill>
    <fill>
      <patternFill patternType="solid">
        <fgColor rgb="FFE5EEF7"/>
      </patternFill>
    </fill>
    <fill>
      <patternFill patternType="solid">
        <fgColor rgb="FFFCEED4"/>
      </patternFill>
    </fill>
  </fills>
  <borders count="8">
    <border>
      <left/>
      <right/>
      <top/>
      <bottom/>
      <diagonal/>
    </border>
    <border>
      <left/>
      <right/>
      <top style="thin">
        <color rgb="FFCED3D7"/>
      </top>
      <bottom style="thin">
        <color rgb="FFCED3D7"/>
      </bottom>
      <diagonal/>
    </border>
    <border>
      <left style="thin">
        <color rgb="FFE7E9EB"/>
      </left>
      <right/>
      <top style="thin">
        <color rgb="FFCED3D7"/>
      </top>
      <bottom style="thin">
        <color rgb="FFCED3D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CED3D7"/>
      </bottom>
      <diagonal/>
    </border>
  </borders>
  <cellStyleXfs count="1">
    <xf numFmtId="0" fontId="0" fillId="0" borderId="0" applyAlignment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0" borderId="3" xfId="0" applyFont="1" applyBorder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4" fillId="2" borderId="4" xfId="0" applyFont="1" applyFill="1" applyBorder="1"/>
    <xf numFmtId="3" fontId="4" fillId="3" borderId="4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/>
    <xf numFmtId="0" fontId="2" fillId="0" borderId="5" xfId="0" applyFont="1" applyBorder="1"/>
    <xf numFmtId="3" fontId="2" fillId="3" borderId="6" xfId="0" applyNumberFormat="1" applyFont="1" applyFill="1" applyBorder="1" applyAlignment="1">
      <alignment horizontal="right"/>
    </xf>
    <xf numFmtId="3" fontId="2" fillId="4" borderId="6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0" fontId="2" fillId="5" borderId="6" xfId="0" applyFont="1" applyFill="1" applyBorder="1"/>
    <xf numFmtId="0" fontId="1" fillId="0" borderId="5" xfId="0" applyFont="1" applyBorder="1"/>
    <xf numFmtId="3" fontId="1" fillId="3" borderId="6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5" borderId="6" xfId="0" applyNumberFormat="1" applyFont="1" applyFill="1" applyBorder="1" applyAlignment="1">
      <alignment horizontal="right"/>
    </xf>
    <xf numFmtId="0" fontId="1" fillId="5" borderId="6" xfId="0" applyFont="1" applyFill="1" applyBorder="1"/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7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1" fillId="2" borderId="7" xfId="0" applyFont="1" applyFill="1" applyBorder="1"/>
    <xf numFmtId="3" fontId="1" fillId="2" borderId="7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"/>
  <sheetViews>
    <sheetView zoomScaleNormal="100" workbookViewId="0"/>
  </sheetViews>
  <sheetFormatPr baseColWidth="10" defaultColWidth="20.83203125" defaultRowHeight="11.25" customHeight="1" x14ac:dyDescent="0.2"/>
  <cols>
    <col min="1" max="1" width="17.83203125" customWidth="1" collapsed="1"/>
    <col min="2" max="2" width="16.83203125" customWidth="1" collapsed="1"/>
    <col min="3" max="3" width="10.5" customWidth="1" collapsed="1"/>
    <col min="4" max="4" width="56.1640625" customWidth="1" collapsed="1"/>
    <col min="5" max="5" width="15" customWidth="1" collapsed="1"/>
    <col min="6" max="6" width="20" customWidth="1" collapsed="1"/>
    <col min="7" max="7" width="17.83203125" customWidth="1" collapsed="1"/>
    <col min="8" max="8" width="25" customWidth="1" collapsed="1"/>
  </cols>
  <sheetData>
    <row r="1" spans="1:8" ht="14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</row>
    <row r="2" spans="1:8" ht="15" x14ac:dyDescent="0.2">
      <c r="A2" s="2" t="s">
        <v>8</v>
      </c>
    </row>
    <row r="3" spans="1:8" ht="15" x14ac:dyDescent="0.2">
      <c r="A3" s="2" t="s">
        <v>9</v>
      </c>
    </row>
  </sheetData>
  <pageMargins left="0.7" right="0.7" top="0.75" bottom="0.75" header="0.3" footer="0.3"/>
  <pageSetup paperSize="9" fitToHeight="0" orientation="landscape"/>
  <headerFooter>
    <oddFooter>&amp;L&amp;D &amp;T&amp;R&amp;P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1"/>
  <sheetViews>
    <sheetView tabSelected="1" zoomScale="155" zoomScaleNormal="155" workbookViewId="0">
      <pane ySplit="1" topLeftCell="A32" activePane="bottomLeft" state="frozen"/>
      <selection pane="bottomLeft"/>
    </sheetView>
  </sheetViews>
  <sheetFormatPr baseColWidth="10" defaultColWidth="20.83203125" defaultRowHeight="11.25" customHeight="1" outlineLevelRow="1" x14ac:dyDescent="0.2"/>
  <cols>
    <col min="1" max="1" width="37.5" customWidth="1" collapsed="1"/>
    <col min="2" max="3" width="14.33203125" customWidth="1" collapsed="1"/>
    <col min="4" max="4" width="16.33203125" customWidth="1" collapsed="1"/>
    <col min="5" max="5" width="14.33203125" customWidth="1" collapsed="1"/>
    <col min="6" max="6" width="28.5" customWidth="1" collapsed="1"/>
    <col min="7" max="7" width="24.5" customWidth="1" collapsed="1"/>
    <col min="8" max="8" width="33.33203125" customWidth="1" collapsed="1"/>
  </cols>
  <sheetData>
    <row r="1" spans="1:8" ht="18" customHeight="1" x14ac:dyDescent="0.2">
      <c r="A1" s="3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</row>
    <row r="2" spans="1:8" ht="14.5" customHeight="1" outlineLevel="1" x14ac:dyDescent="0.2">
      <c r="A2" s="5" t="s">
        <v>18</v>
      </c>
      <c r="B2" s="6" t="s">
        <v>8</v>
      </c>
      <c r="C2" s="7" t="s">
        <v>8</v>
      </c>
      <c r="D2" s="7" t="s">
        <v>8</v>
      </c>
      <c r="E2" s="8" t="s">
        <v>8</v>
      </c>
      <c r="F2" s="8" t="s">
        <v>8</v>
      </c>
      <c r="G2" s="8" t="s">
        <v>8</v>
      </c>
      <c r="H2" s="8" t="s">
        <v>8</v>
      </c>
    </row>
    <row r="3" spans="1:8" ht="20" customHeight="1" outlineLevel="1" x14ac:dyDescent="0.2">
      <c r="A3" s="9" t="s">
        <v>19</v>
      </c>
      <c r="B3" s="10">
        <v>81382.02</v>
      </c>
      <c r="C3" s="11">
        <v>81384</v>
      </c>
      <c r="D3" s="11">
        <v>86000</v>
      </c>
      <c r="E3" s="12">
        <v>40692</v>
      </c>
      <c r="F3" s="12">
        <v>0</v>
      </c>
      <c r="G3" s="12">
        <v>93000</v>
      </c>
      <c r="H3" s="13" t="s">
        <v>8</v>
      </c>
    </row>
    <row r="4" spans="1:8" ht="20" customHeight="1" outlineLevel="1" x14ac:dyDescent="0.2">
      <c r="A4" s="9" t="s">
        <v>20</v>
      </c>
      <c r="B4" s="10">
        <v>1573489</v>
      </c>
      <c r="C4" s="11">
        <v>1705023</v>
      </c>
      <c r="D4" s="11">
        <v>1714000</v>
      </c>
      <c r="E4" s="12">
        <v>867438</v>
      </c>
      <c r="F4" s="12">
        <v>0</v>
      </c>
      <c r="G4" s="12">
        <v>1734000</v>
      </c>
      <c r="H4" s="13" t="s">
        <v>8</v>
      </c>
    </row>
    <row r="5" spans="1:8" ht="20" customHeight="1" outlineLevel="1" x14ac:dyDescent="0.2">
      <c r="A5" s="9" t="s">
        <v>21</v>
      </c>
      <c r="B5" s="10">
        <v>-6782</v>
      </c>
      <c r="C5" s="11">
        <v>0</v>
      </c>
      <c r="D5" s="11">
        <v>0</v>
      </c>
      <c r="E5" s="12">
        <v>0</v>
      </c>
      <c r="F5" s="12">
        <v>0</v>
      </c>
      <c r="G5" s="12">
        <v>0</v>
      </c>
      <c r="H5" s="13" t="s">
        <v>8</v>
      </c>
    </row>
    <row r="6" spans="1:8" ht="18" customHeight="1" x14ac:dyDescent="0.2">
      <c r="A6" s="14" t="s">
        <v>18</v>
      </c>
      <c r="B6" s="15">
        <f t="shared" ref="B6:G6" si="0">SUM(B3:B5)</f>
        <v>1648089.02</v>
      </c>
      <c r="C6" s="16">
        <f t="shared" si="0"/>
        <v>1786407</v>
      </c>
      <c r="D6" s="16">
        <f t="shared" si="0"/>
        <v>1800000</v>
      </c>
      <c r="E6" s="17">
        <f t="shared" si="0"/>
        <v>908130</v>
      </c>
      <c r="F6" s="17">
        <f t="shared" si="0"/>
        <v>0</v>
      </c>
      <c r="G6" s="17">
        <f t="shared" si="0"/>
        <v>1827000</v>
      </c>
      <c r="H6" s="18" t="s">
        <v>8</v>
      </c>
    </row>
    <row r="7" spans="1:8" ht="14.5" customHeight="1" outlineLevel="1" x14ac:dyDescent="0.2">
      <c r="A7" s="5" t="s">
        <v>22</v>
      </c>
      <c r="B7" s="6" t="s">
        <v>8</v>
      </c>
      <c r="C7" s="7" t="s">
        <v>8</v>
      </c>
      <c r="D7" s="7" t="s">
        <v>8</v>
      </c>
      <c r="E7" s="8" t="s">
        <v>8</v>
      </c>
      <c r="F7" s="8" t="s">
        <v>8</v>
      </c>
      <c r="G7" s="8" t="s">
        <v>8</v>
      </c>
      <c r="H7" s="8" t="s">
        <v>8</v>
      </c>
    </row>
    <row r="8" spans="1:8" ht="20" customHeight="1" outlineLevel="1" x14ac:dyDescent="0.2">
      <c r="A8" s="9" t="s">
        <v>23</v>
      </c>
      <c r="B8" s="10">
        <v>0</v>
      </c>
      <c r="C8" s="11">
        <v>5732</v>
      </c>
      <c r="D8" s="11">
        <v>0</v>
      </c>
      <c r="E8" s="12">
        <v>4373</v>
      </c>
      <c r="F8" s="12">
        <v>0</v>
      </c>
      <c r="G8" s="12">
        <v>0</v>
      </c>
      <c r="H8" s="13" t="s">
        <v>8</v>
      </c>
    </row>
    <row r="9" spans="1:8" ht="20" customHeight="1" outlineLevel="1" x14ac:dyDescent="0.2">
      <c r="A9" s="9" t="s">
        <v>24</v>
      </c>
      <c r="B9" s="10">
        <v>1050</v>
      </c>
      <c r="C9" s="11">
        <v>6684</v>
      </c>
      <c r="D9" s="11">
        <v>0</v>
      </c>
      <c r="E9" s="12">
        <v>2895</v>
      </c>
      <c r="F9" s="12">
        <v>0</v>
      </c>
      <c r="G9" s="12">
        <v>0</v>
      </c>
      <c r="H9" s="13" t="s">
        <v>8</v>
      </c>
    </row>
    <row r="10" spans="1:8" ht="20" customHeight="1" outlineLevel="1" x14ac:dyDescent="0.2">
      <c r="A10" s="9" t="s">
        <v>25</v>
      </c>
      <c r="B10" s="10">
        <v>1050</v>
      </c>
      <c r="C10" s="11">
        <v>438</v>
      </c>
      <c r="D10" s="11">
        <v>0</v>
      </c>
      <c r="E10" s="12">
        <v>478</v>
      </c>
      <c r="F10" s="12">
        <v>0</v>
      </c>
      <c r="G10" s="12">
        <v>0</v>
      </c>
      <c r="H10" s="13" t="s">
        <v>8</v>
      </c>
    </row>
    <row r="11" spans="1:8" ht="20" customHeight="1" outlineLevel="1" x14ac:dyDescent="0.2">
      <c r="A11" s="9" t="s">
        <v>26</v>
      </c>
      <c r="B11" s="10">
        <v>3.67</v>
      </c>
      <c r="C11" s="11">
        <v>0.2</v>
      </c>
      <c r="D11" s="11">
        <v>0</v>
      </c>
      <c r="E11" s="12">
        <v>-1.21</v>
      </c>
      <c r="F11" s="12">
        <v>0</v>
      </c>
      <c r="G11" s="12">
        <v>0</v>
      </c>
      <c r="H11" s="13" t="s">
        <v>8</v>
      </c>
    </row>
    <row r="12" spans="1:8" ht="20" customHeight="1" outlineLevel="1" x14ac:dyDescent="0.2">
      <c r="A12" s="9" t="s">
        <v>27</v>
      </c>
      <c r="B12" s="10">
        <v>12416</v>
      </c>
      <c r="C12" s="11">
        <v>0</v>
      </c>
      <c r="D12" s="11">
        <v>0</v>
      </c>
      <c r="E12" s="12">
        <v>0</v>
      </c>
      <c r="F12" s="12">
        <v>0</v>
      </c>
      <c r="G12" s="12">
        <v>0</v>
      </c>
      <c r="H12" s="13" t="s">
        <v>8</v>
      </c>
    </row>
    <row r="13" spans="1:8" ht="20" customHeight="1" outlineLevel="1" x14ac:dyDescent="0.2">
      <c r="A13" s="9" t="s">
        <v>28</v>
      </c>
      <c r="B13" s="10">
        <v>-49</v>
      </c>
      <c r="C13" s="11">
        <v>360</v>
      </c>
      <c r="D13" s="11">
        <v>0</v>
      </c>
      <c r="E13" s="12">
        <v>300</v>
      </c>
      <c r="F13" s="12">
        <v>0</v>
      </c>
      <c r="G13" s="12">
        <v>0</v>
      </c>
      <c r="H13" s="13" t="s">
        <v>8</v>
      </c>
    </row>
    <row r="14" spans="1:8" ht="20" customHeight="1" outlineLevel="1" x14ac:dyDescent="0.2">
      <c r="A14" s="9" t="s">
        <v>29</v>
      </c>
      <c r="B14" s="10">
        <v>-6601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3" t="s">
        <v>8</v>
      </c>
    </row>
    <row r="15" spans="1:8" ht="18" customHeight="1" x14ac:dyDescent="0.2">
      <c r="A15" s="14" t="s">
        <v>22</v>
      </c>
      <c r="B15" s="15">
        <f t="shared" ref="B15:G15" si="1">SUM(B8:B14)</f>
        <v>7869.67</v>
      </c>
      <c r="C15" s="16">
        <f t="shared" si="1"/>
        <v>13214.2</v>
      </c>
      <c r="D15" s="16">
        <f t="shared" si="1"/>
        <v>0</v>
      </c>
      <c r="E15" s="17">
        <f t="shared" si="1"/>
        <v>8044.79</v>
      </c>
      <c r="F15" s="17">
        <f t="shared" si="1"/>
        <v>0</v>
      </c>
      <c r="G15" s="17">
        <f t="shared" si="1"/>
        <v>0</v>
      </c>
      <c r="H15" s="18" t="s">
        <v>8</v>
      </c>
    </row>
    <row r="16" spans="1:8" ht="18" customHeight="1" x14ac:dyDescent="0.2">
      <c r="A16" s="19" t="s">
        <v>30</v>
      </c>
      <c r="B16" s="20">
        <f t="shared" ref="B16:G16" si="2">SUM(B3:B5)+SUM(B8:B14)</f>
        <v>1655958.69</v>
      </c>
      <c r="C16" s="21">
        <f t="shared" si="2"/>
        <v>1799621.2</v>
      </c>
      <c r="D16" s="21">
        <f t="shared" si="2"/>
        <v>1800000</v>
      </c>
      <c r="E16" s="22">
        <f t="shared" si="2"/>
        <v>916174.79</v>
      </c>
      <c r="F16" s="22">
        <f t="shared" si="2"/>
        <v>0</v>
      </c>
      <c r="G16" s="22">
        <f t="shared" si="2"/>
        <v>1827000</v>
      </c>
      <c r="H16" s="23" t="s">
        <v>8</v>
      </c>
    </row>
    <row r="17" spans="1:8" ht="14.5" customHeight="1" outlineLevel="1" x14ac:dyDescent="0.2">
      <c r="A17" s="5" t="s">
        <v>31</v>
      </c>
      <c r="B17" s="6" t="s">
        <v>8</v>
      </c>
      <c r="C17" s="7" t="s">
        <v>8</v>
      </c>
      <c r="D17" s="7" t="s">
        <v>8</v>
      </c>
      <c r="E17" s="8" t="s">
        <v>8</v>
      </c>
      <c r="F17" s="8" t="s">
        <v>8</v>
      </c>
      <c r="G17" s="8" t="s">
        <v>8</v>
      </c>
      <c r="H17" s="8" t="s">
        <v>8</v>
      </c>
    </row>
    <row r="18" spans="1:8" ht="20" customHeight="1" outlineLevel="1" x14ac:dyDescent="0.2">
      <c r="A18" s="9" t="s">
        <v>32</v>
      </c>
      <c r="B18" s="10">
        <v>-10838</v>
      </c>
      <c r="C18" s="11">
        <v>0</v>
      </c>
      <c r="D18" s="11">
        <v>-10000</v>
      </c>
      <c r="E18" s="12">
        <v>0</v>
      </c>
      <c r="F18" s="12">
        <v>0</v>
      </c>
      <c r="G18" s="12">
        <v>-10000</v>
      </c>
      <c r="H18" s="13" t="s">
        <v>8</v>
      </c>
    </row>
    <row r="19" spans="1:8" ht="20" customHeight="1" outlineLevel="1" x14ac:dyDescent="0.2">
      <c r="A19" s="9" t="s">
        <v>33</v>
      </c>
      <c r="B19" s="10">
        <v>0</v>
      </c>
      <c r="C19" s="11">
        <v>-3679.06</v>
      </c>
      <c r="D19" s="11">
        <v>0</v>
      </c>
      <c r="E19" s="12">
        <v>0</v>
      </c>
      <c r="F19" s="12">
        <v>0</v>
      </c>
      <c r="G19" s="12">
        <v>0</v>
      </c>
      <c r="H19" s="13" t="s">
        <v>8</v>
      </c>
    </row>
    <row r="20" spans="1:8" ht="20" customHeight="1" outlineLevel="1" x14ac:dyDescent="0.2">
      <c r="A20" s="9" t="s">
        <v>34</v>
      </c>
      <c r="B20" s="10">
        <v>-61278.18</v>
      </c>
      <c r="C20" s="11">
        <v>-32557.3</v>
      </c>
      <c r="D20" s="11">
        <v>-40000</v>
      </c>
      <c r="E20" s="12">
        <v>-8547.18</v>
      </c>
      <c r="F20" s="12">
        <v>0</v>
      </c>
      <c r="G20" s="12">
        <v>-35000</v>
      </c>
      <c r="H20" s="13" t="s">
        <v>8</v>
      </c>
    </row>
    <row r="21" spans="1:8" ht="20" customHeight="1" outlineLevel="1" x14ac:dyDescent="0.2">
      <c r="A21" s="9" t="s">
        <v>35</v>
      </c>
      <c r="B21" s="10">
        <v>-47625</v>
      </c>
      <c r="C21" s="11">
        <v>0</v>
      </c>
      <c r="D21" s="11">
        <v>0</v>
      </c>
      <c r="E21" s="12">
        <v>0</v>
      </c>
      <c r="F21" s="12">
        <v>0</v>
      </c>
      <c r="G21" s="12">
        <v>0</v>
      </c>
      <c r="H21" s="13" t="s">
        <v>8</v>
      </c>
    </row>
    <row r="22" spans="1:8" ht="20" customHeight="1" outlineLevel="1" x14ac:dyDescent="0.2">
      <c r="A22" s="9" t="s">
        <v>36</v>
      </c>
      <c r="B22" s="10">
        <v>-30341</v>
      </c>
      <c r="C22" s="11">
        <v>0</v>
      </c>
      <c r="D22" s="11">
        <v>-50000</v>
      </c>
      <c r="E22" s="12">
        <v>0</v>
      </c>
      <c r="F22" s="12">
        <v>0</v>
      </c>
      <c r="G22" s="12">
        <v>0</v>
      </c>
      <c r="H22" s="13" t="s">
        <v>8</v>
      </c>
    </row>
    <row r="23" spans="1:8" ht="20" customHeight="1" outlineLevel="1" x14ac:dyDescent="0.2">
      <c r="A23" s="9" t="s">
        <v>37</v>
      </c>
      <c r="B23" s="10">
        <v>-1563</v>
      </c>
      <c r="C23" s="11">
        <v>-3482.19</v>
      </c>
      <c r="D23" s="11">
        <v>-2000</v>
      </c>
      <c r="E23" s="12">
        <v>0</v>
      </c>
      <c r="F23" s="12">
        <v>0</v>
      </c>
      <c r="G23" s="12">
        <v>-2000</v>
      </c>
      <c r="H23" s="13" t="s">
        <v>38</v>
      </c>
    </row>
    <row r="24" spans="1:8" ht="20" customHeight="1" outlineLevel="1" x14ac:dyDescent="0.2">
      <c r="A24" s="9" t="s">
        <v>39</v>
      </c>
      <c r="B24" s="10">
        <v>0</v>
      </c>
      <c r="C24" s="11">
        <v>-17300</v>
      </c>
      <c r="D24" s="11">
        <v>0</v>
      </c>
      <c r="E24" s="12">
        <v>0</v>
      </c>
      <c r="F24" s="12">
        <v>0</v>
      </c>
      <c r="G24" s="12">
        <v>0</v>
      </c>
      <c r="H24" s="13" t="s">
        <v>8</v>
      </c>
    </row>
    <row r="25" spans="1:8" ht="20" customHeight="1" outlineLevel="1" x14ac:dyDescent="0.2">
      <c r="A25" s="9" t="s">
        <v>40</v>
      </c>
      <c r="B25" s="10">
        <v>-199</v>
      </c>
      <c r="C25" s="11">
        <v>-379</v>
      </c>
      <c r="D25" s="11">
        <v>0</v>
      </c>
      <c r="E25" s="12">
        <v>0</v>
      </c>
      <c r="F25" s="12">
        <v>0</v>
      </c>
      <c r="G25" s="12">
        <v>-1000</v>
      </c>
      <c r="H25" s="13" t="s">
        <v>38</v>
      </c>
    </row>
    <row r="26" spans="1:8" ht="20" customHeight="1" outlineLevel="1" x14ac:dyDescent="0.2">
      <c r="A26" s="9" t="s">
        <v>41</v>
      </c>
      <c r="B26" s="10">
        <v>-11124.9</v>
      </c>
      <c r="C26" s="11">
        <v>0</v>
      </c>
      <c r="D26" s="11">
        <v>0</v>
      </c>
      <c r="E26" s="12">
        <v>0</v>
      </c>
      <c r="F26" s="12">
        <v>0</v>
      </c>
      <c r="G26" s="12">
        <v>0</v>
      </c>
      <c r="H26" s="13" t="s">
        <v>8</v>
      </c>
    </row>
    <row r="27" spans="1:8" ht="20" customHeight="1" outlineLevel="1" x14ac:dyDescent="0.2">
      <c r="A27" s="9" t="s">
        <v>42</v>
      </c>
      <c r="B27" s="10">
        <v>0</v>
      </c>
      <c r="C27" s="11">
        <v>-116877.82</v>
      </c>
      <c r="D27" s="11">
        <v>0</v>
      </c>
      <c r="E27" s="12">
        <v>-6960.94</v>
      </c>
      <c r="F27" s="12">
        <v>0</v>
      </c>
      <c r="G27" s="12">
        <v>0</v>
      </c>
      <c r="H27" s="13" t="s">
        <v>8</v>
      </c>
    </row>
    <row r="28" spans="1:8" ht="20" customHeight="1" outlineLevel="1" x14ac:dyDescent="0.2">
      <c r="A28" s="9" t="s">
        <v>43</v>
      </c>
      <c r="B28" s="10">
        <v>-5490</v>
      </c>
      <c r="C28" s="11">
        <v>0</v>
      </c>
      <c r="D28" s="11">
        <v>-60000</v>
      </c>
      <c r="E28" s="12">
        <v>0</v>
      </c>
      <c r="F28" s="12">
        <v>0</v>
      </c>
      <c r="G28" s="12">
        <v>-5000</v>
      </c>
      <c r="H28" s="13" t="s">
        <v>38</v>
      </c>
    </row>
    <row r="29" spans="1:8" ht="18" customHeight="1" x14ac:dyDescent="0.2">
      <c r="A29" s="14" t="s">
        <v>31</v>
      </c>
      <c r="B29" s="15">
        <f t="shared" ref="B29:G29" si="3">SUM(B18:B28)</f>
        <v>-168459.08</v>
      </c>
      <c r="C29" s="16">
        <f t="shared" si="3"/>
        <v>-174275.37</v>
      </c>
      <c r="D29" s="16">
        <f t="shared" si="3"/>
        <v>-162000</v>
      </c>
      <c r="E29" s="17">
        <f t="shared" si="3"/>
        <v>-15508.119999999999</v>
      </c>
      <c r="F29" s="17">
        <f t="shared" si="3"/>
        <v>0</v>
      </c>
      <c r="G29" s="17">
        <f t="shared" si="3"/>
        <v>-53000</v>
      </c>
      <c r="H29" s="18" t="s">
        <v>8</v>
      </c>
    </row>
    <row r="30" spans="1:8" ht="14.5" customHeight="1" outlineLevel="1" x14ac:dyDescent="0.2">
      <c r="A30" s="5" t="s">
        <v>44</v>
      </c>
      <c r="B30" s="6" t="s">
        <v>8</v>
      </c>
      <c r="C30" s="7" t="s">
        <v>8</v>
      </c>
      <c r="D30" s="7" t="s">
        <v>8</v>
      </c>
      <c r="E30" s="8" t="s">
        <v>8</v>
      </c>
      <c r="F30" s="8" t="s">
        <v>8</v>
      </c>
      <c r="G30" s="8" t="s">
        <v>8</v>
      </c>
      <c r="H30" s="8" t="s">
        <v>8</v>
      </c>
    </row>
    <row r="31" spans="1:8" ht="20" customHeight="1" outlineLevel="1" x14ac:dyDescent="0.2">
      <c r="A31" s="9" t="s">
        <v>45</v>
      </c>
      <c r="B31" s="10">
        <v>-14513</v>
      </c>
      <c r="C31" s="11">
        <v>0</v>
      </c>
      <c r="D31" s="11">
        <v>-90000</v>
      </c>
      <c r="E31" s="12">
        <v>0</v>
      </c>
      <c r="F31" s="12">
        <v>0</v>
      </c>
      <c r="G31" s="12">
        <v>-50000</v>
      </c>
      <c r="H31" s="13" t="s">
        <v>46</v>
      </c>
    </row>
    <row r="32" spans="1:8" ht="20" customHeight="1" outlineLevel="1" x14ac:dyDescent="0.2">
      <c r="A32" s="9" t="s">
        <v>47</v>
      </c>
      <c r="B32" s="10">
        <v>-10215</v>
      </c>
      <c r="C32" s="11">
        <v>0</v>
      </c>
      <c r="D32" s="11">
        <v>0</v>
      </c>
      <c r="E32" s="12">
        <v>0</v>
      </c>
      <c r="F32" s="12">
        <v>0</v>
      </c>
      <c r="G32" s="12">
        <v>0</v>
      </c>
      <c r="H32" s="13" t="s">
        <v>8</v>
      </c>
    </row>
    <row r="33" spans="1:8" ht="20" customHeight="1" outlineLevel="1" x14ac:dyDescent="0.2">
      <c r="A33" s="9" t="s">
        <v>48</v>
      </c>
      <c r="B33" s="10">
        <v>-1944</v>
      </c>
      <c r="C33" s="11">
        <v>-9750</v>
      </c>
      <c r="D33" s="11">
        <v>0</v>
      </c>
      <c r="E33" s="12">
        <v>0</v>
      </c>
      <c r="F33" s="12">
        <v>0</v>
      </c>
      <c r="G33" s="12">
        <v>0</v>
      </c>
      <c r="H33" s="13" t="s">
        <v>8</v>
      </c>
    </row>
    <row r="34" spans="1:8" ht="20" customHeight="1" outlineLevel="1" x14ac:dyDescent="0.2">
      <c r="A34" s="9" t="s">
        <v>49</v>
      </c>
      <c r="B34" s="10">
        <v>-13900</v>
      </c>
      <c r="C34" s="11">
        <v>0</v>
      </c>
      <c r="D34" s="11">
        <v>0</v>
      </c>
      <c r="E34" s="12">
        <v>0</v>
      </c>
      <c r="F34" s="12">
        <v>0</v>
      </c>
      <c r="G34" s="12">
        <v>0</v>
      </c>
      <c r="H34" s="13" t="s">
        <v>8</v>
      </c>
    </row>
    <row r="35" spans="1:8" ht="20" customHeight="1" outlineLevel="1" x14ac:dyDescent="0.2">
      <c r="A35" s="9" t="s">
        <v>50</v>
      </c>
      <c r="B35" s="10">
        <v>0</v>
      </c>
      <c r="C35" s="11">
        <v>-14146.05</v>
      </c>
      <c r="D35" s="11">
        <v>0</v>
      </c>
      <c r="E35" s="12">
        <v>0</v>
      </c>
      <c r="F35" s="12">
        <v>0</v>
      </c>
      <c r="G35" s="12">
        <v>0</v>
      </c>
      <c r="H35" s="13" t="s">
        <v>8</v>
      </c>
    </row>
    <row r="36" spans="1:8" ht="20" customHeight="1" outlineLevel="1" x14ac:dyDescent="0.2">
      <c r="A36" s="9" t="s">
        <v>51</v>
      </c>
      <c r="B36" s="10">
        <v>-40046.06</v>
      </c>
      <c r="C36" s="11">
        <v>-47957.09</v>
      </c>
      <c r="D36" s="11">
        <v>0</v>
      </c>
      <c r="E36" s="12">
        <v>0</v>
      </c>
      <c r="F36" s="12">
        <v>0</v>
      </c>
      <c r="G36" s="12">
        <v>-15000</v>
      </c>
      <c r="H36" s="13" t="s">
        <v>8</v>
      </c>
    </row>
    <row r="37" spans="1:8" ht="20" customHeight="1" outlineLevel="1" x14ac:dyDescent="0.2">
      <c r="A37" s="9" t="s">
        <v>52</v>
      </c>
      <c r="B37" s="10">
        <v>-2106</v>
      </c>
      <c r="C37" s="11">
        <v>0</v>
      </c>
      <c r="D37" s="11">
        <v>0</v>
      </c>
      <c r="E37" s="12">
        <v>0</v>
      </c>
      <c r="F37" s="12">
        <v>0</v>
      </c>
      <c r="G37" s="12">
        <v>0</v>
      </c>
      <c r="H37" s="13" t="s">
        <v>8</v>
      </c>
    </row>
    <row r="38" spans="1:8" ht="20" customHeight="1" outlineLevel="1" x14ac:dyDescent="0.2">
      <c r="A38" s="9" t="s">
        <v>53</v>
      </c>
      <c r="B38" s="10">
        <v>-53938</v>
      </c>
      <c r="C38" s="11">
        <v>0</v>
      </c>
      <c r="D38" s="11">
        <v>0</v>
      </c>
      <c r="E38" s="12">
        <v>0</v>
      </c>
      <c r="F38" s="12">
        <v>0</v>
      </c>
      <c r="G38" s="12">
        <v>0</v>
      </c>
      <c r="H38" s="13" t="s">
        <v>8</v>
      </c>
    </row>
    <row r="39" spans="1:8" ht="20" customHeight="1" outlineLevel="1" x14ac:dyDescent="0.2">
      <c r="A39" s="9" t="s">
        <v>54</v>
      </c>
      <c r="B39" s="10">
        <v>-6469</v>
      </c>
      <c r="C39" s="11">
        <v>0</v>
      </c>
      <c r="D39" s="11">
        <v>0</v>
      </c>
      <c r="E39" s="12">
        <v>0</v>
      </c>
      <c r="F39" s="12">
        <v>0</v>
      </c>
      <c r="G39" s="12">
        <v>0</v>
      </c>
      <c r="H39" s="13" t="s">
        <v>8</v>
      </c>
    </row>
    <row r="40" spans="1:8" ht="18" customHeight="1" x14ac:dyDescent="0.2">
      <c r="A40" s="14" t="s">
        <v>44</v>
      </c>
      <c r="B40" s="15">
        <f t="shared" ref="B40:G40" si="4">SUM(B31:B39)</f>
        <v>-143131.06</v>
      </c>
      <c r="C40" s="16">
        <f t="shared" si="4"/>
        <v>-71853.14</v>
      </c>
      <c r="D40" s="16">
        <f t="shared" si="4"/>
        <v>-90000</v>
      </c>
      <c r="E40" s="17">
        <f t="shared" si="4"/>
        <v>0</v>
      </c>
      <c r="F40" s="17">
        <f t="shared" si="4"/>
        <v>0</v>
      </c>
      <c r="G40" s="17">
        <f t="shared" si="4"/>
        <v>-65000</v>
      </c>
      <c r="H40" s="18" t="s">
        <v>8</v>
      </c>
    </row>
    <row r="41" spans="1:8" ht="14.5" customHeight="1" outlineLevel="1" x14ac:dyDescent="0.2">
      <c r="A41" s="5" t="s">
        <v>55</v>
      </c>
      <c r="B41" s="6" t="s">
        <v>8</v>
      </c>
      <c r="C41" s="7" t="s">
        <v>8</v>
      </c>
      <c r="D41" s="7" t="s">
        <v>8</v>
      </c>
      <c r="E41" s="8" t="s">
        <v>8</v>
      </c>
      <c r="F41" s="8" t="s">
        <v>8</v>
      </c>
      <c r="G41" s="8" t="s">
        <v>8</v>
      </c>
      <c r="H41" s="8" t="s">
        <v>8</v>
      </c>
    </row>
    <row r="42" spans="1:8" ht="20" customHeight="1" outlineLevel="1" x14ac:dyDescent="0.2">
      <c r="A42" s="9" t="s">
        <v>56</v>
      </c>
      <c r="B42" s="10">
        <v>-523214.99</v>
      </c>
      <c r="C42" s="11">
        <v>0</v>
      </c>
      <c r="D42" s="11">
        <v>0</v>
      </c>
      <c r="E42" s="12">
        <v>-37250</v>
      </c>
      <c r="F42" s="12">
        <v>0</v>
      </c>
      <c r="G42" s="12">
        <v>-900000</v>
      </c>
      <c r="H42" s="13" t="s">
        <v>57</v>
      </c>
    </row>
    <row r="43" spans="1:8" ht="20" customHeight="1" outlineLevel="1" x14ac:dyDescent="0.2">
      <c r="A43" s="9" t="s">
        <v>58</v>
      </c>
      <c r="B43" s="10">
        <v>-36250</v>
      </c>
      <c r="C43" s="11">
        <v>0</v>
      </c>
      <c r="D43" s="11">
        <v>0</v>
      </c>
      <c r="E43" s="12">
        <v>0</v>
      </c>
      <c r="F43" s="12">
        <v>0</v>
      </c>
      <c r="G43" s="12">
        <v>0</v>
      </c>
      <c r="H43" s="13" t="s">
        <v>8</v>
      </c>
    </row>
    <row r="44" spans="1:8" ht="20" customHeight="1" outlineLevel="1" x14ac:dyDescent="0.2">
      <c r="A44" s="9" t="s">
        <v>59</v>
      </c>
      <c r="B44" s="10">
        <v>-1856229</v>
      </c>
      <c r="C44" s="11">
        <v>0</v>
      </c>
      <c r="D44" s="11">
        <v>0</v>
      </c>
      <c r="E44" s="12">
        <v>0</v>
      </c>
      <c r="F44" s="12">
        <v>0</v>
      </c>
      <c r="G44" s="12">
        <v>0</v>
      </c>
      <c r="H44" s="13" t="s">
        <v>8</v>
      </c>
    </row>
    <row r="45" spans="1:8" ht="20" customHeight="1" outlineLevel="1" x14ac:dyDescent="0.2">
      <c r="A45" s="9" t="s">
        <v>60</v>
      </c>
      <c r="B45" s="10">
        <v>-409967.5</v>
      </c>
      <c r="C45" s="11">
        <v>0</v>
      </c>
      <c r="D45" s="11">
        <v>0</v>
      </c>
      <c r="E45" s="12">
        <v>0</v>
      </c>
      <c r="F45" s="12">
        <v>0</v>
      </c>
      <c r="G45" s="12">
        <v>0</v>
      </c>
      <c r="H45" s="13" t="s">
        <v>8</v>
      </c>
    </row>
    <row r="46" spans="1:8" ht="20" customHeight="1" outlineLevel="1" x14ac:dyDescent="0.2">
      <c r="A46" s="9" t="s">
        <v>61</v>
      </c>
      <c r="B46" s="10">
        <v>-1403972</v>
      </c>
      <c r="C46" s="11">
        <v>0</v>
      </c>
      <c r="D46" s="11">
        <v>0</v>
      </c>
      <c r="E46" s="12">
        <v>0</v>
      </c>
      <c r="F46" s="12">
        <v>0</v>
      </c>
      <c r="G46" s="12">
        <v>0</v>
      </c>
      <c r="H46" s="13" t="s">
        <v>8</v>
      </c>
    </row>
    <row r="47" spans="1:8" ht="18" customHeight="1" x14ac:dyDescent="0.2">
      <c r="A47" s="14" t="s">
        <v>55</v>
      </c>
      <c r="B47" s="15">
        <f t="shared" ref="B47:G47" si="5">SUM(B42:B46)</f>
        <v>-4229633.49</v>
      </c>
      <c r="C47" s="16">
        <f t="shared" si="5"/>
        <v>0</v>
      </c>
      <c r="D47" s="16">
        <f t="shared" si="5"/>
        <v>0</v>
      </c>
      <c r="E47" s="17">
        <f t="shared" si="5"/>
        <v>-37250</v>
      </c>
      <c r="F47" s="17">
        <f t="shared" si="5"/>
        <v>0</v>
      </c>
      <c r="G47" s="17">
        <f t="shared" si="5"/>
        <v>-900000</v>
      </c>
      <c r="H47" s="18" t="s">
        <v>8</v>
      </c>
    </row>
    <row r="48" spans="1:8" ht="14.5" customHeight="1" outlineLevel="1" x14ac:dyDescent="0.2">
      <c r="A48" s="5" t="s">
        <v>62</v>
      </c>
      <c r="B48" s="6" t="s">
        <v>8</v>
      </c>
      <c r="C48" s="7" t="s">
        <v>8</v>
      </c>
      <c r="D48" s="7" t="s">
        <v>8</v>
      </c>
      <c r="E48" s="8" t="s">
        <v>8</v>
      </c>
      <c r="F48" s="8" t="s">
        <v>8</v>
      </c>
      <c r="G48" s="8" t="s">
        <v>8</v>
      </c>
      <c r="H48" s="8" t="s">
        <v>8</v>
      </c>
    </row>
    <row r="49" spans="1:8" ht="20" customHeight="1" outlineLevel="1" x14ac:dyDescent="0.2">
      <c r="A49" s="9" t="s">
        <v>63</v>
      </c>
      <c r="B49" s="10">
        <v>-67076.25</v>
      </c>
      <c r="C49" s="11">
        <v>-65046.16</v>
      </c>
      <c r="D49" s="11">
        <v>-75000</v>
      </c>
      <c r="E49" s="12">
        <v>-13463.89</v>
      </c>
      <c r="F49" s="12">
        <v>0</v>
      </c>
      <c r="G49" s="12">
        <v>-60000</v>
      </c>
      <c r="H49" s="13" t="s">
        <v>64</v>
      </c>
    </row>
    <row r="50" spans="1:8" ht="20" customHeight="1" outlineLevel="1" x14ac:dyDescent="0.2">
      <c r="A50" s="9" t="s">
        <v>65</v>
      </c>
      <c r="B50" s="10">
        <v>-318665.71000000002</v>
      </c>
      <c r="C50" s="11">
        <v>-343566.76</v>
      </c>
      <c r="D50" s="11">
        <v>-320000</v>
      </c>
      <c r="E50" s="12">
        <v>-113303.06</v>
      </c>
      <c r="F50" s="12">
        <v>0</v>
      </c>
      <c r="G50" s="12">
        <v>-320000</v>
      </c>
      <c r="H50" s="13" t="s">
        <v>66</v>
      </c>
    </row>
    <row r="51" spans="1:8" ht="20" customHeight="1" outlineLevel="1" x14ac:dyDescent="0.2">
      <c r="A51" s="9" t="s">
        <v>67</v>
      </c>
      <c r="B51" s="10">
        <v>-70166.97</v>
      </c>
      <c r="C51" s="11">
        <v>-116211.99</v>
      </c>
      <c r="D51" s="11">
        <v>-94000</v>
      </c>
      <c r="E51" s="12">
        <v>-18500.43</v>
      </c>
      <c r="F51" s="12">
        <v>0</v>
      </c>
      <c r="G51" s="12">
        <v>-101800</v>
      </c>
      <c r="H51" s="13" t="s">
        <v>68</v>
      </c>
    </row>
    <row r="52" spans="1:8" ht="20" customHeight="1" outlineLevel="1" x14ac:dyDescent="0.2">
      <c r="A52" s="9" t="s">
        <v>69</v>
      </c>
      <c r="B52" s="10">
        <v>-31373.14</v>
      </c>
      <c r="C52" s="11">
        <v>-58132.800000000003</v>
      </c>
      <c r="D52" s="11">
        <v>-56000</v>
      </c>
      <c r="E52" s="12">
        <v>-11900.17</v>
      </c>
      <c r="F52" s="12">
        <v>0</v>
      </c>
      <c r="G52" s="12">
        <v>-63000</v>
      </c>
      <c r="H52" s="13" t="s">
        <v>70</v>
      </c>
    </row>
    <row r="53" spans="1:8" ht="20" customHeight="1" outlineLevel="1" x14ac:dyDescent="0.2">
      <c r="A53" s="9" t="s">
        <v>71</v>
      </c>
      <c r="B53" s="10">
        <v>-2837.91</v>
      </c>
      <c r="C53" s="11">
        <v>-3595.4</v>
      </c>
      <c r="D53" s="11">
        <v>-5000</v>
      </c>
      <c r="E53" s="12">
        <v>0</v>
      </c>
      <c r="F53" s="12">
        <v>0</v>
      </c>
      <c r="G53" s="12">
        <v>-5000</v>
      </c>
      <c r="H53" s="13" t="s">
        <v>8</v>
      </c>
    </row>
    <row r="54" spans="1:8" ht="18" customHeight="1" x14ac:dyDescent="0.2">
      <c r="A54" s="14" t="s">
        <v>62</v>
      </c>
      <c r="B54" s="15">
        <f t="shared" ref="B54:G54" si="6">SUM(B49:B53)</f>
        <v>-490119.98000000004</v>
      </c>
      <c r="C54" s="16">
        <f t="shared" si="6"/>
        <v>-586553.1100000001</v>
      </c>
      <c r="D54" s="16">
        <f t="shared" si="6"/>
        <v>-550000</v>
      </c>
      <c r="E54" s="17">
        <f t="shared" si="6"/>
        <v>-157167.55000000002</v>
      </c>
      <c r="F54" s="17">
        <f t="shared" si="6"/>
        <v>0</v>
      </c>
      <c r="G54" s="17">
        <f t="shared" si="6"/>
        <v>-549800</v>
      </c>
      <c r="H54" s="18" t="s">
        <v>8</v>
      </c>
    </row>
    <row r="55" spans="1:8" ht="14.5" customHeight="1" outlineLevel="1" x14ac:dyDescent="0.2">
      <c r="A55" s="5" t="s">
        <v>72</v>
      </c>
      <c r="B55" s="6" t="s">
        <v>8</v>
      </c>
      <c r="C55" s="7" t="s">
        <v>8</v>
      </c>
      <c r="D55" s="7" t="s">
        <v>8</v>
      </c>
      <c r="E55" s="8" t="s">
        <v>8</v>
      </c>
      <c r="F55" s="8" t="s">
        <v>8</v>
      </c>
      <c r="G55" s="8" t="s">
        <v>8</v>
      </c>
      <c r="H55" s="8" t="s">
        <v>8</v>
      </c>
    </row>
    <row r="56" spans="1:8" ht="20" customHeight="1" outlineLevel="1" x14ac:dyDescent="0.2">
      <c r="A56" s="9" t="s">
        <v>73</v>
      </c>
      <c r="B56" s="10">
        <v>-46137.9</v>
      </c>
      <c r="C56" s="11">
        <v>-46631.6</v>
      </c>
      <c r="D56" s="11">
        <v>-51000</v>
      </c>
      <c r="E56" s="12">
        <v>-34265.24</v>
      </c>
      <c r="F56" s="12">
        <v>0</v>
      </c>
      <c r="G56" s="12">
        <v>-40000</v>
      </c>
      <c r="H56" s="13" t="s">
        <v>74</v>
      </c>
    </row>
    <row r="57" spans="1:8" ht="20" customHeight="1" outlineLevel="1" x14ac:dyDescent="0.2">
      <c r="A57" s="9" t="s">
        <v>75</v>
      </c>
      <c r="B57" s="10">
        <v>-577.9</v>
      </c>
      <c r="C57" s="11">
        <v>-4200</v>
      </c>
      <c r="D57" s="11">
        <v>0</v>
      </c>
      <c r="E57" s="12">
        <v>0</v>
      </c>
      <c r="F57" s="12">
        <v>0</v>
      </c>
      <c r="G57" s="12">
        <v>0</v>
      </c>
      <c r="H57" s="13" t="s">
        <v>8</v>
      </c>
    </row>
    <row r="58" spans="1:8" ht="20" customHeight="1" outlineLevel="1" x14ac:dyDescent="0.2">
      <c r="A58" s="9" t="s">
        <v>76</v>
      </c>
      <c r="B58" s="10">
        <v>-77870</v>
      </c>
      <c r="C58" s="11">
        <v>-83836.179999999993</v>
      </c>
      <c r="D58" s="11">
        <v>-84000</v>
      </c>
      <c r="E58" s="12">
        <v>-21754.06</v>
      </c>
      <c r="F58" s="12">
        <v>0</v>
      </c>
      <c r="G58" s="12">
        <v>-90000</v>
      </c>
      <c r="H58" s="13" t="s">
        <v>8</v>
      </c>
    </row>
    <row r="59" spans="1:8" ht="20" customHeight="1" outlineLevel="1" x14ac:dyDescent="0.2">
      <c r="A59" s="9" t="s">
        <v>77</v>
      </c>
      <c r="B59" s="10">
        <v>-1578.95</v>
      </c>
      <c r="C59" s="11">
        <v>-171</v>
      </c>
      <c r="D59" s="11">
        <v>-20000</v>
      </c>
      <c r="E59" s="12">
        <v>-567</v>
      </c>
      <c r="F59" s="12">
        <v>0</v>
      </c>
      <c r="G59" s="12">
        <v>0</v>
      </c>
      <c r="H59" s="13" t="s">
        <v>8</v>
      </c>
    </row>
    <row r="60" spans="1:8" ht="20" customHeight="1" outlineLevel="1" x14ac:dyDescent="0.2">
      <c r="A60" s="9" t="s">
        <v>78</v>
      </c>
      <c r="B60" s="10">
        <v>-63560</v>
      </c>
      <c r="C60" s="11">
        <v>-65200</v>
      </c>
      <c r="D60" s="11">
        <v>-61000</v>
      </c>
      <c r="E60" s="12">
        <v>-60999.96</v>
      </c>
      <c r="F60" s="12">
        <v>0</v>
      </c>
      <c r="G60" s="12">
        <v>-65200</v>
      </c>
      <c r="H60" s="13" t="s">
        <v>79</v>
      </c>
    </row>
    <row r="61" spans="1:8" ht="20" customHeight="1" outlineLevel="1" x14ac:dyDescent="0.2">
      <c r="A61" s="9" t="s">
        <v>80</v>
      </c>
      <c r="B61" s="10">
        <v>-10010</v>
      </c>
      <c r="C61" s="11">
        <v>-10010</v>
      </c>
      <c r="D61" s="11">
        <v>-10000</v>
      </c>
      <c r="E61" s="12">
        <v>-9999.9599999999991</v>
      </c>
      <c r="F61" s="12">
        <v>0</v>
      </c>
      <c r="G61" s="12">
        <v>-10000</v>
      </c>
      <c r="H61" s="13" t="s">
        <v>8</v>
      </c>
    </row>
    <row r="62" spans="1:8" ht="20" customHeight="1" outlineLevel="1" x14ac:dyDescent="0.2">
      <c r="A62" s="9" t="s">
        <v>81</v>
      </c>
      <c r="B62" s="10">
        <v>0</v>
      </c>
      <c r="C62" s="11">
        <v>-1200</v>
      </c>
      <c r="D62" s="11">
        <v>0</v>
      </c>
      <c r="E62" s="12">
        <v>0</v>
      </c>
      <c r="F62" s="12">
        <v>0</v>
      </c>
      <c r="G62" s="12">
        <v>0</v>
      </c>
      <c r="H62" s="13" t="s">
        <v>8</v>
      </c>
    </row>
    <row r="63" spans="1:8" ht="20" customHeight="1" outlineLevel="1" x14ac:dyDescent="0.2">
      <c r="A63" s="9" t="s">
        <v>82</v>
      </c>
      <c r="B63" s="10">
        <v>-1448</v>
      </c>
      <c r="C63" s="11">
        <v>0</v>
      </c>
      <c r="D63" s="11">
        <v>0</v>
      </c>
      <c r="E63" s="12">
        <v>0</v>
      </c>
      <c r="F63" s="12">
        <v>0</v>
      </c>
      <c r="G63" s="12">
        <v>0</v>
      </c>
      <c r="H63" s="13" t="s">
        <v>8</v>
      </c>
    </row>
    <row r="64" spans="1:8" ht="20" customHeight="1" outlineLevel="1" x14ac:dyDescent="0.2">
      <c r="A64" s="9" t="s">
        <v>83</v>
      </c>
      <c r="B64" s="10">
        <v>-4853.6000000000004</v>
      </c>
      <c r="C64" s="11">
        <v>-4013.4</v>
      </c>
      <c r="D64" s="11">
        <v>-5000</v>
      </c>
      <c r="E64" s="12">
        <v>0</v>
      </c>
      <c r="F64" s="12">
        <v>0</v>
      </c>
      <c r="G64" s="12">
        <v>-5000</v>
      </c>
      <c r="H64" s="13" t="s">
        <v>8</v>
      </c>
    </row>
    <row r="65" spans="1:8" ht="20" customHeight="1" outlineLevel="1" x14ac:dyDescent="0.2">
      <c r="A65" s="9" t="s">
        <v>84</v>
      </c>
      <c r="B65" s="10">
        <v>0</v>
      </c>
      <c r="C65" s="11">
        <v>-360</v>
      </c>
      <c r="D65" s="11">
        <v>0</v>
      </c>
      <c r="E65" s="12">
        <v>0</v>
      </c>
      <c r="F65" s="12">
        <v>0</v>
      </c>
      <c r="G65" s="12">
        <v>0</v>
      </c>
      <c r="H65" s="13" t="s">
        <v>8</v>
      </c>
    </row>
    <row r="66" spans="1:8" ht="20" customHeight="1" outlineLevel="1" x14ac:dyDescent="0.2">
      <c r="A66" s="9" t="s">
        <v>85</v>
      </c>
      <c r="B66" s="10">
        <v>-242</v>
      </c>
      <c r="C66" s="11">
        <v>-21754.06</v>
      </c>
      <c r="D66" s="11">
        <v>0</v>
      </c>
      <c r="E66" s="12">
        <v>0</v>
      </c>
      <c r="F66" s="12">
        <v>0</v>
      </c>
      <c r="G66" s="12">
        <v>0</v>
      </c>
      <c r="H66" s="13" t="s">
        <v>8</v>
      </c>
    </row>
    <row r="67" spans="1:8" ht="20" customHeight="1" outlineLevel="1" x14ac:dyDescent="0.2">
      <c r="A67" s="9" t="s">
        <v>86</v>
      </c>
      <c r="B67" s="10">
        <v>-5343</v>
      </c>
      <c r="C67" s="11">
        <v>0</v>
      </c>
      <c r="D67" s="11">
        <v>0</v>
      </c>
      <c r="E67" s="12">
        <v>0</v>
      </c>
      <c r="F67" s="12">
        <v>0</v>
      </c>
      <c r="G67" s="12">
        <v>0</v>
      </c>
      <c r="H67" s="13" t="s">
        <v>8</v>
      </c>
    </row>
    <row r="68" spans="1:8" ht="20" customHeight="1" outlineLevel="1" x14ac:dyDescent="0.2">
      <c r="A68" s="9" t="s">
        <v>87</v>
      </c>
      <c r="B68" s="10">
        <v>-55000</v>
      </c>
      <c r="C68" s="11">
        <v>0</v>
      </c>
      <c r="D68" s="11">
        <v>0</v>
      </c>
      <c r="E68" s="12">
        <v>0</v>
      </c>
      <c r="F68" s="12">
        <v>0</v>
      </c>
      <c r="G68" s="12">
        <v>0</v>
      </c>
      <c r="H68" s="13" t="s">
        <v>8</v>
      </c>
    </row>
    <row r="69" spans="1:8" ht="20" customHeight="1" outlineLevel="1" x14ac:dyDescent="0.2">
      <c r="A69" s="9" t="s">
        <v>88</v>
      </c>
      <c r="B69" s="10">
        <v>-148</v>
      </c>
      <c r="C69" s="11">
        <v>0</v>
      </c>
      <c r="D69" s="11">
        <v>-5000</v>
      </c>
      <c r="E69" s="12">
        <v>0</v>
      </c>
      <c r="F69" s="12">
        <v>0</v>
      </c>
      <c r="G69" s="12">
        <v>-3000</v>
      </c>
      <c r="H69" s="13" t="s">
        <v>89</v>
      </c>
    </row>
    <row r="70" spans="1:8" ht="20" customHeight="1" outlineLevel="1" x14ac:dyDescent="0.2">
      <c r="A70" s="9" t="s">
        <v>90</v>
      </c>
      <c r="B70" s="10">
        <v>-77177.13</v>
      </c>
      <c r="C70" s="11">
        <v>-52723.82</v>
      </c>
      <c r="D70" s="11">
        <v>-53000</v>
      </c>
      <c r="E70" s="12">
        <v>-27133.119999999999</v>
      </c>
      <c r="F70" s="12">
        <v>0</v>
      </c>
      <c r="G70" s="12">
        <v>-55000</v>
      </c>
      <c r="H70" s="13" t="s">
        <v>91</v>
      </c>
    </row>
    <row r="71" spans="1:8" ht="20" customHeight="1" outlineLevel="1" x14ac:dyDescent="0.2">
      <c r="A71" s="9" t="s">
        <v>92</v>
      </c>
      <c r="B71" s="10">
        <v>-815</v>
      </c>
      <c r="C71" s="11">
        <v>-8800.6299999999992</v>
      </c>
      <c r="D71" s="11">
        <v>0</v>
      </c>
      <c r="E71" s="12">
        <v>0</v>
      </c>
      <c r="F71" s="12">
        <v>0</v>
      </c>
      <c r="G71" s="12">
        <v>-5000</v>
      </c>
      <c r="H71" s="13" t="s">
        <v>8</v>
      </c>
    </row>
    <row r="72" spans="1:8" ht="20" customHeight="1" outlineLevel="1" x14ac:dyDescent="0.2">
      <c r="A72" s="9" t="s">
        <v>93</v>
      </c>
      <c r="B72" s="10">
        <v>-800</v>
      </c>
      <c r="C72" s="11">
        <v>-800</v>
      </c>
      <c r="D72" s="11">
        <v>-3000</v>
      </c>
      <c r="E72" s="12">
        <v>0</v>
      </c>
      <c r="F72" s="12">
        <v>0</v>
      </c>
      <c r="G72" s="12">
        <v>-1000</v>
      </c>
      <c r="H72" s="13" t="s">
        <v>38</v>
      </c>
    </row>
    <row r="73" spans="1:8" ht="20" customHeight="1" outlineLevel="1" x14ac:dyDescent="0.2">
      <c r="A73" s="9" t="s">
        <v>94</v>
      </c>
      <c r="B73" s="10">
        <v>-3936.94</v>
      </c>
      <c r="C73" s="11">
        <v>-16831.89</v>
      </c>
      <c r="D73" s="11">
        <v>0</v>
      </c>
      <c r="E73" s="12">
        <v>-1470</v>
      </c>
      <c r="F73" s="12">
        <v>0</v>
      </c>
      <c r="G73" s="12">
        <v>0</v>
      </c>
      <c r="H73" s="13" t="s">
        <v>8</v>
      </c>
    </row>
    <row r="74" spans="1:8" ht="20" customHeight="1" outlineLevel="1" x14ac:dyDescent="0.2">
      <c r="A74" s="9" t="s">
        <v>95</v>
      </c>
      <c r="B74" s="10">
        <v>-5925</v>
      </c>
      <c r="C74" s="11">
        <v>-493.75</v>
      </c>
      <c r="D74" s="11">
        <v>0</v>
      </c>
      <c r="E74" s="12">
        <v>-5431.25</v>
      </c>
      <c r="F74" s="12">
        <v>0</v>
      </c>
      <c r="G74" s="12">
        <v>-6000</v>
      </c>
      <c r="H74" s="13" t="s">
        <v>38</v>
      </c>
    </row>
    <row r="75" spans="1:8" ht="20" customHeight="1" outlineLevel="1" x14ac:dyDescent="0.2">
      <c r="A75" s="9" t="s">
        <v>96</v>
      </c>
      <c r="B75" s="10">
        <v>-3455</v>
      </c>
      <c r="C75" s="11">
        <v>0</v>
      </c>
      <c r="D75" s="11">
        <v>0</v>
      </c>
      <c r="E75" s="12">
        <v>0</v>
      </c>
      <c r="F75" s="12">
        <v>0</v>
      </c>
      <c r="G75" s="12">
        <v>0</v>
      </c>
      <c r="H75" s="13" t="s">
        <v>8</v>
      </c>
    </row>
    <row r="76" spans="1:8" ht="20" customHeight="1" outlineLevel="1" x14ac:dyDescent="0.2">
      <c r="A76" s="9" t="s">
        <v>97</v>
      </c>
      <c r="B76" s="10">
        <v>-1785</v>
      </c>
      <c r="C76" s="11">
        <v>-2430</v>
      </c>
      <c r="D76" s="11">
        <v>-3000</v>
      </c>
      <c r="E76" s="12">
        <v>-3774</v>
      </c>
      <c r="F76" s="12">
        <v>0</v>
      </c>
      <c r="G76" s="12">
        <v>-3000</v>
      </c>
      <c r="H76" s="13" t="s">
        <v>46</v>
      </c>
    </row>
    <row r="77" spans="1:8" ht="20" customHeight="1" outlineLevel="1" x14ac:dyDescent="0.2">
      <c r="A77" s="9" t="s">
        <v>98</v>
      </c>
      <c r="B77" s="10">
        <v>-362.08</v>
      </c>
      <c r="C77" s="11">
        <v>0</v>
      </c>
      <c r="D77" s="11">
        <v>0</v>
      </c>
      <c r="E77" s="12">
        <v>0</v>
      </c>
      <c r="F77" s="12">
        <v>0</v>
      </c>
      <c r="G77" s="12">
        <v>0</v>
      </c>
      <c r="H77" s="13" t="s">
        <v>8</v>
      </c>
    </row>
    <row r="78" spans="1:8" ht="20" customHeight="1" outlineLevel="1" x14ac:dyDescent="0.2">
      <c r="A78" s="9" t="s">
        <v>99</v>
      </c>
      <c r="B78" s="10">
        <v>-5710</v>
      </c>
      <c r="C78" s="11">
        <v>-5710</v>
      </c>
      <c r="D78" s="11">
        <v>0</v>
      </c>
      <c r="E78" s="12">
        <v>0</v>
      </c>
      <c r="F78" s="12">
        <v>0</v>
      </c>
      <c r="G78" s="12">
        <v>0</v>
      </c>
      <c r="H78" s="13" t="s">
        <v>8</v>
      </c>
    </row>
    <row r="79" spans="1:8" ht="20" customHeight="1" outlineLevel="1" x14ac:dyDescent="0.2">
      <c r="A79" s="9" t="s">
        <v>100</v>
      </c>
      <c r="B79" s="10">
        <v>-5710</v>
      </c>
      <c r="C79" s="11">
        <v>0</v>
      </c>
      <c r="D79" s="11">
        <v>-6000</v>
      </c>
      <c r="E79" s="12">
        <v>0</v>
      </c>
      <c r="F79" s="12">
        <v>0</v>
      </c>
      <c r="G79" s="12">
        <v>-6000</v>
      </c>
      <c r="H79" s="13" t="s">
        <v>8</v>
      </c>
    </row>
    <row r="80" spans="1:8" ht="20" customHeight="1" outlineLevel="1" x14ac:dyDescent="0.2">
      <c r="A80" s="9" t="s">
        <v>101</v>
      </c>
      <c r="B80" s="10">
        <v>-1150</v>
      </c>
      <c r="C80" s="11">
        <v>0</v>
      </c>
      <c r="D80" s="11">
        <v>0</v>
      </c>
      <c r="E80" s="12">
        <v>0</v>
      </c>
      <c r="F80" s="12">
        <v>0</v>
      </c>
      <c r="G80" s="12">
        <v>0</v>
      </c>
      <c r="H80" s="13" t="s">
        <v>8</v>
      </c>
    </row>
    <row r="81" spans="1:8" ht="18" customHeight="1" x14ac:dyDescent="0.2">
      <c r="A81" s="14" t="s">
        <v>72</v>
      </c>
      <c r="B81" s="15">
        <f t="shared" ref="B81:G81" si="7">SUM(B56:B80)</f>
        <v>-373595.5</v>
      </c>
      <c r="C81" s="16">
        <f t="shared" si="7"/>
        <v>-325166.33</v>
      </c>
      <c r="D81" s="16">
        <f t="shared" si="7"/>
        <v>-301000</v>
      </c>
      <c r="E81" s="17">
        <f t="shared" si="7"/>
        <v>-165394.59</v>
      </c>
      <c r="F81" s="17">
        <f t="shared" si="7"/>
        <v>0</v>
      </c>
      <c r="G81" s="17">
        <f t="shared" si="7"/>
        <v>-289200</v>
      </c>
      <c r="H81" s="18" t="s">
        <v>8</v>
      </c>
    </row>
    <row r="82" spans="1:8" ht="14.5" customHeight="1" outlineLevel="1" x14ac:dyDescent="0.2">
      <c r="A82" s="5" t="s">
        <v>102</v>
      </c>
      <c r="B82" s="6" t="s">
        <v>8</v>
      </c>
      <c r="C82" s="7" t="s">
        <v>8</v>
      </c>
      <c r="D82" s="7" t="s">
        <v>8</v>
      </c>
      <c r="E82" s="8" t="s">
        <v>8</v>
      </c>
      <c r="F82" s="8" t="s">
        <v>8</v>
      </c>
      <c r="G82" s="8" t="s">
        <v>8</v>
      </c>
      <c r="H82" s="8" t="s">
        <v>8</v>
      </c>
    </row>
    <row r="83" spans="1:8" ht="20" customHeight="1" outlineLevel="1" x14ac:dyDescent="0.2">
      <c r="A83" s="9" t="s">
        <v>103</v>
      </c>
      <c r="B83" s="10">
        <v>-16220.5</v>
      </c>
      <c r="C83" s="11">
        <v>0</v>
      </c>
      <c r="D83" s="11">
        <v>0</v>
      </c>
      <c r="E83" s="12">
        <v>0</v>
      </c>
      <c r="F83" s="12">
        <v>0</v>
      </c>
      <c r="G83" s="12">
        <v>0</v>
      </c>
      <c r="H83" s="13" t="s">
        <v>8</v>
      </c>
    </row>
    <row r="84" spans="1:8" ht="18" customHeight="1" x14ac:dyDescent="0.2">
      <c r="A84" s="14" t="s">
        <v>102</v>
      </c>
      <c r="B84" s="15">
        <f t="shared" ref="B84:G84" si="8">B83</f>
        <v>-16220.5</v>
      </c>
      <c r="C84" s="16">
        <f t="shared" si="8"/>
        <v>0</v>
      </c>
      <c r="D84" s="16">
        <f t="shared" si="8"/>
        <v>0</v>
      </c>
      <c r="E84" s="17">
        <f t="shared" si="8"/>
        <v>0</v>
      </c>
      <c r="F84" s="17">
        <f t="shared" si="8"/>
        <v>0</v>
      </c>
      <c r="G84" s="17">
        <f t="shared" si="8"/>
        <v>0</v>
      </c>
      <c r="H84" s="18" t="s">
        <v>8</v>
      </c>
    </row>
    <row r="85" spans="1:8" ht="14.5" customHeight="1" outlineLevel="1" x14ac:dyDescent="0.2">
      <c r="A85" s="5" t="s">
        <v>104</v>
      </c>
      <c r="B85" s="6" t="s">
        <v>8</v>
      </c>
      <c r="C85" s="7" t="s">
        <v>8</v>
      </c>
      <c r="D85" s="7" t="s">
        <v>8</v>
      </c>
      <c r="E85" s="8" t="s">
        <v>8</v>
      </c>
      <c r="F85" s="8" t="s">
        <v>8</v>
      </c>
      <c r="G85" s="8" t="s">
        <v>8</v>
      </c>
      <c r="H85" s="8" t="s">
        <v>8</v>
      </c>
    </row>
    <row r="86" spans="1:8" ht="20" customHeight="1" outlineLevel="1" x14ac:dyDescent="0.2">
      <c r="A86" s="9" t="s">
        <v>105</v>
      </c>
      <c r="B86" s="10">
        <v>-142865.39000000001</v>
      </c>
      <c r="C86" s="11">
        <v>-142868.09</v>
      </c>
      <c r="D86" s="11">
        <v>-143000</v>
      </c>
      <c r="E86" s="12">
        <v>-47622.720000000001</v>
      </c>
      <c r="F86" s="12">
        <v>0</v>
      </c>
      <c r="G86" s="12">
        <v>-142868.09</v>
      </c>
      <c r="H86" s="13" t="s">
        <v>106</v>
      </c>
    </row>
    <row r="87" spans="1:8" ht="20" customHeight="1" outlineLevel="1" x14ac:dyDescent="0.2">
      <c r="A87" s="9" t="s">
        <v>107</v>
      </c>
      <c r="B87" s="10">
        <v>-20389.37</v>
      </c>
      <c r="C87" s="11">
        <v>-30584.05</v>
      </c>
      <c r="D87" s="11">
        <v>-20000</v>
      </c>
      <c r="E87" s="12">
        <v>-10194.68</v>
      </c>
      <c r="F87" s="12">
        <v>0</v>
      </c>
      <c r="G87" s="12">
        <v>-30584.05</v>
      </c>
      <c r="H87" s="13" t="s">
        <v>106</v>
      </c>
    </row>
    <row r="88" spans="1:8" ht="20" customHeight="1" outlineLevel="1" x14ac:dyDescent="0.2">
      <c r="A88" s="9" t="s">
        <v>108</v>
      </c>
      <c r="B88" s="10">
        <v>-14390.73</v>
      </c>
      <c r="C88" s="11">
        <v>-5105.6000000000004</v>
      </c>
      <c r="D88" s="11">
        <v>-14000</v>
      </c>
      <c r="E88" s="12">
        <v>-1701.88</v>
      </c>
      <c r="F88" s="12">
        <v>0</v>
      </c>
      <c r="G88" s="12">
        <v>-5105.6000000000004</v>
      </c>
      <c r="H88" s="13" t="s">
        <v>106</v>
      </c>
    </row>
    <row r="89" spans="1:8" ht="20" customHeight="1" outlineLevel="1" x14ac:dyDescent="0.2">
      <c r="A89" s="9" t="s">
        <v>109</v>
      </c>
      <c r="B89" s="10">
        <v>-4960</v>
      </c>
      <c r="C89" s="11">
        <v>0</v>
      </c>
      <c r="D89" s="11">
        <v>-5000</v>
      </c>
      <c r="E89" s="12">
        <v>0</v>
      </c>
      <c r="F89" s="12">
        <v>0</v>
      </c>
      <c r="G89" s="12">
        <v>0</v>
      </c>
      <c r="H89" s="13" t="s">
        <v>8</v>
      </c>
    </row>
    <row r="90" spans="1:8" ht="18" customHeight="1" x14ac:dyDescent="0.2">
      <c r="A90" s="14" t="s">
        <v>104</v>
      </c>
      <c r="B90" s="15">
        <f t="shared" ref="B90:G90" si="9">SUM(B86:B89)</f>
        <v>-182605.49000000002</v>
      </c>
      <c r="C90" s="16">
        <f t="shared" si="9"/>
        <v>-178557.74</v>
      </c>
      <c r="D90" s="16">
        <f t="shared" si="9"/>
        <v>-182000</v>
      </c>
      <c r="E90" s="17">
        <f t="shared" si="9"/>
        <v>-59519.28</v>
      </c>
      <c r="F90" s="17">
        <f t="shared" si="9"/>
        <v>0</v>
      </c>
      <c r="G90" s="17">
        <f t="shared" si="9"/>
        <v>-178557.74</v>
      </c>
      <c r="H90" s="18" t="s">
        <v>8</v>
      </c>
    </row>
    <row r="91" spans="1:8" ht="14.5" customHeight="1" outlineLevel="1" x14ac:dyDescent="0.2">
      <c r="A91" s="5" t="s">
        <v>110</v>
      </c>
      <c r="B91" s="6" t="s">
        <v>8</v>
      </c>
      <c r="C91" s="7" t="s">
        <v>8</v>
      </c>
      <c r="D91" s="7" t="s">
        <v>8</v>
      </c>
      <c r="E91" s="8" t="s">
        <v>8</v>
      </c>
      <c r="F91" s="8" t="s">
        <v>8</v>
      </c>
      <c r="G91" s="8" t="s">
        <v>8</v>
      </c>
      <c r="H91" s="8" t="s">
        <v>8</v>
      </c>
    </row>
    <row r="92" spans="1:8" ht="20" customHeight="1" outlineLevel="1" x14ac:dyDescent="0.2">
      <c r="A92" s="9" t="s">
        <v>111</v>
      </c>
      <c r="B92" s="10">
        <v>0</v>
      </c>
      <c r="C92" s="11">
        <v>80</v>
      </c>
      <c r="D92" s="11">
        <v>0</v>
      </c>
      <c r="E92" s="12">
        <v>207</v>
      </c>
      <c r="F92" s="12">
        <v>0</v>
      </c>
      <c r="G92" s="12">
        <v>0</v>
      </c>
      <c r="H92" s="13" t="s">
        <v>8</v>
      </c>
    </row>
    <row r="93" spans="1:8" ht="20" customHeight="1" outlineLevel="1" x14ac:dyDescent="0.2">
      <c r="A93" s="9" t="s">
        <v>112</v>
      </c>
      <c r="B93" s="10">
        <v>-109</v>
      </c>
      <c r="C93" s="11">
        <v>7</v>
      </c>
      <c r="D93" s="11">
        <v>0</v>
      </c>
      <c r="E93" s="12">
        <v>0</v>
      </c>
      <c r="F93" s="12">
        <v>0</v>
      </c>
      <c r="G93" s="12">
        <v>0</v>
      </c>
      <c r="H93" s="13" t="s">
        <v>8</v>
      </c>
    </row>
    <row r="94" spans="1:8" ht="18" customHeight="1" x14ac:dyDescent="0.2">
      <c r="A94" s="14" t="s">
        <v>110</v>
      </c>
      <c r="B94" s="15">
        <f t="shared" ref="B94:G94" si="10">SUM(B92:B93)</f>
        <v>-109</v>
      </c>
      <c r="C94" s="16">
        <f t="shared" si="10"/>
        <v>87</v>
      </c>
      <c r="D94" s="16">
        <f t="shared" si="10"/>
        <v>0</v>
      </c>
      <c r="E94" s="17">
        <f t="shared" si="10"/>
        <v>207</v>
      </c>
      <c r="F94" s="17">
        <f t="shared" si="10"/>
        <v>0</v>
      </c>
      <c r="G94" s="17">
        <f t="shared" si="10"/>
        <v>0</v>
      </c>
      <c r="H94" s="18" t="s">
        <v>8</v>
      </c>
    </row>
    <row r="95" spans="1:8" ht="14.5" customHeight="1" outlineLevel="1" x14ac:dyDescent="0.2">
      <c r="A95" s="5" t="s">
        <v>113</v>
      </c>
      <c r="B95" s="6" t="s">
        <v>8</v>
      </c>
      <c r="C95" s="7" t="s">
        <v>8</v>
      </c>
      <c r="D95" s="7" t="s">
        <v>8</v>
      </c>
      <c r="E95" s="8" t="s">
        <v>8</v>
      </c>
      <c r="F95" s="8" t="s">
        <v>8</v>
      </c>
      <c r="G95" s="8" t="s">
        <v>8</v>
      </c>
      <c r="H95" s="8" t="s">
        <v>8</v>
      </c>
    </row>
    <row r="96" spans="1:8" ht="20" customHeight="1" outlineLevel="1" x14ac:dyDescent="0.2">
      <c r="A96" s="9" t="s">
        <v>114</v>
      </c>
      <c r="B96" s="10">
        <v>-384853</v>
      </c>
      <c r="C96" s="11">
        <v>-558886</v>
      </c>
      <c r="D96" s="11">
        <v>-656510</v>
      </c>
      <c r="E96" s="12">
        <v>-111428</v>
      </c>
      <c r="F96" s="12">
        <v>0</v>
      </c>
      <c r="G96" s="12">
        <v>-522051</v>
      </c>
      <c r="H96" s="13" t="s">
        <v>8</v>
      </c>
    </row>
    <row r="97" spans="1:8" ht="20" customHeight="1" outlineLevel="1" x14ac:dyDescent="0.2">
      <c r="A97" s="9" t="s">
        <v>115</v>
      </c>
      <c r="B97" s="10">
        <v>0</v>
      </c>
      <c r="C97" s="11">
        <v>-2914</v>
      </c>
      <c r="D97" s="11">
        <v>0</v>
      </c>
      <c r="E97" s="12">
        <v>0</v>
      </c>
      <c r="F97" s="12">
        <v>0</v>
      </c>
      <c r="G97" s="12">
        <v>0</v>
      </c>
      <c r="H97" s="13" t="s">
        <v>8</v>
      </c>
    </row>
    <row r="98" spans="1:8" ht="20" customHeight="1" outlineLevel="1" x14ac:dyDescent="0.2">
      <c r="A98" s="9" t="s">
        <v>116</v>
      </c>
      <c r="B98" s="10">
        <v>-130</v>
      </c>
      <c r="C98" s="11">
        <v>0</v>
      </c>
      <c r="D98" s="11">
        <v>0</v>
      </c>
      <c r="E98" s="12">
        <v>0</v>
      </c>
      <c r="F98" s="12">
        <v>0</v>
      </c>
      <c r="G98" s="12">
        <v>0</v>
      </c>
      <c r="H98" s="13" t="s">
        <v>8</v>
      </c>
    </row>
    <row r="99" spans="1:8" ht="20" customHeight="1" outlineLevel="1" x14ac:dyDescent="0.2">
      <c r="A99" s="9" t="s">
        <v>117</v>
      </c>
      <c r="B99" s="10">
        <v>99</v>
      </c>
      <c r="C99" s="11">
        <v>98</v>
      </c>
      <c r="D99" s="11">
        <v>0</v>
      </c>
      <c r="E99" s="12">
        <v>0</v>
      </c>
      <c r="F99" s="12">
        <v>0</v>
      </c>
      <c r="G99" s="12">
        <v>0</v>
      </c>
      <c r="H99" s="13" t="s">
        <v>8</v>
      </c>
    </row>
    <row r="100" spans="1:8" ht="18" customHeight="1" x14ac:dyDescent="0.2">
      <c r="A100" s="14" t="s">
        <v>113</v>
      </c>
      <c r="B100" s="15">
        <f t="shared" ref="B100:G100" si="11">SUM(B96:B99)</f>
        <v>-384884</v>
      </c>
      <c r="C100" s="16">
        <f t="shared" si="11"/>
        <v>-561702</v>
      </c>
      <c r="D100" s="16">
        <f t="shared" si="11"/>
        <v>-656510</v>
      </c>
      <c r="E100" s="17">
        <f t="shared" si="11"/>
        <v>-111428</v>
      </c>
      <c r="F100" s="17">
        <f t="shared" si="11"/>
        <v>0</v>
      </c>
      <c r="G100" s="17">
        <f t="shared" si="11"/>
        <v>-522051</v>
      </c>
      <c r="H100" s="18" t="s">
        <v>8</v>
      </c>
    </row>
    <row r="101" spans="1:8" ht="14.5" customHeight="1" outlineLevel="1" x14ac:dyDescent="0.2">
      <c r="A101" s="5" t="s">
        <v>118</v>
      </c>
      <c r="B101" s="6" t="s">
        <v>8</v>
      </c>
      <c r="C101" s="7" t="s">
        <v>8</v>
      </c>
      <c r="D101" s="7" t="s">
        <v>8</v>
      </c>
      <c r="E101" s="8" t="s">
        <v>8</v>
      </c>
      <c r="F101" s="8" t="s">
        <v>8</v>
      </c>
      <c r="G101" s="8" t="s">
        <v>8</v>
      </c>
      <c r="H101" s="8" t="s">
        <v>8</v>
      </c>
    </row>
    <row r="102" spans="1:8" ht="20" customHeight="1" outlineLevel="1" x14ac:dyDescent="0.2">
      <c r="A102" s="9" t="s">
        <v>119</v>
      </c>
      <c r="B102" s="10">
        <v>81</v>
      </c>
      <c r="C102" s="11">
        <v>0</v>
      </c>
      <c r="D102" s="11">
        <v>0</v>
      </c>
      <c r="E102" s="12">
        <v>0</v>
      </c>
      <c r="F102" s="12">
        <v>0</v>
      </c>
      <c r="G102" s="12">
        <v>0</v>
      </c>
      <c r="H102" s="13" t="s">
        <v>8</v>
      </c>
    </row>
    <row r="103" spans="1:8" ht="18" customHeight="1" x14ac:dyDescent="0.2">
      <c r="A103" s="14" t="s">
        <v>118</v>
      </c>
      <c r="B103" s="15">
        <f t="shared" ref="B103:G103" si="12">B102</f>
        <v>81</v>
      </c>
      <c r="C103" s="16">
        <f t="shared" si="12"/>
        <v>0</v>
      </c>
      <c r="D103" s="16">
        <f t="shared" si="12"/>
        <v>0</v>
      </c>
      <c r="E103" s="17">
        <f t="shared" si="12"/>
        <v>0</v>
      </c>
      <c r="F103" s="17">
        <f t="shared" si="12"/>
        <v>0</v>
      </c>
      <c r="G103" s="17">
        <f t="shared" si="12"/>
        <v>0</v>
      </c>
      <c r="H103" s="18" t="s">
        <v>8</v>
      </c>
    </row>
    <row r="104" spans="1:8" ht="18" customHeight="1" x14ac:dyDescent="0.2">
      <c r="A104" s="19" t="s">
        <v>120</v>
      </c>
      <c r="B104" s="20">
        <f t="shared" ref="B104:G104" si="13">SUM(B18:B28)+SUM(B31:B39)+SUM(B42:B46)+SUM(B49:B53)+SUM(B56:B80)+B83+SUM(B86:B89)+SUM(B92:B93)+SUM(B96:B99)+B102</f>
        <v>-5988677.1000000006</v>
      </c>
      <c r="C104" s="21">
        <f t="shared" si="13"/>
        <v>-1898020.6900000002</v>
      </c>
      <c r="D104" s="21">
        <f t="shared" si="13"/>
        <v>-1941510</v>
      </c>
      <c r="E104" s="22">
        <f t="shared" si="13"/>
        <v>-546060.54</v>
      </c>
      <c r="F104" s="22">
        <f t="shared" si="13"/>
        <v>0</v>
      </c>
      <c r="G104" s="22">
        <f t="shared" si="13"/>
        <v>-2557608.7400000002</v>
      </c>
      <c r="H104" s="23" t="s">
        <v>8</v>
      </c>
    </row>
    <row r="105" spans="1:8" ht="14.5" customHeight="1" outlineLevel="1" x14ac:dyDescent="0.2">
      <c r="A105" s="5" t="s">
        <v>121</v>
      </c>
      <c r="B105" s="6" t="s">
        <v>8</v>
      </c>
      <c r="C105" s="7" t="s">
        <v>8</v>
      </c>
      <c r="D105" s="7" t="s">
        <v>8</v>
      </c>
      <c r="E105" s="8" t="s">
        <v>8</v>
      </c>
      <c r="F105" s="8" t="s">
        <v>8</v>
      </c>
      <c r="G105" s="8" t="s">
        <v>8</v>
      </c>
      <c r="H105" s="8" t="s">
        <v>8</v>
      </c>
    </row>
    <row r="106" spans="1:8" ht="20" customHeight="1" outlineLevel="1" x14ac:dyDescent="0.2">
      <c r="A106" s="9" t="s">
        <v>122</v>
      </c>
      <c r="B106" s="10">
        <v>4332718.41</v>
      </c>
      <c r="C106" s="11">
        <v>0</v>
      </c>
      <c r="D106" s="11">
        <v>0</v>
      </c>
      <c r="E106" s="12">
        <v>0</v>
      </c>
      <c r="F106" s="12">
        <v>0</v>
      </c>
      <c r="G106" s="12">
        <v>0</v>
      </c>
      <c r="H106" s="13" t="s">
        <v>8</v>
      </c>
    </row>
    <row r="107" spans="1:8" ht="18" customHeight="1" x14ac:dyDescent="0.2">
      <c r="A107" s="14" t="s">
        <v>121</v>
      </c>
      <c r="B107" s="15">
        <f t="shared" ref="B107:G107" si="14">B106</f>
        <v>4332718.41</v>
      </c>
      <c r="C107" s="16">
        <f t="shared" si="14"/>
        <v>0</v>
      </c>
      <c r="D107" s="16">
        <f t="shared" si="14"/>
        <v>0</v>
      </c>
      <c r="E107" s="17">
        <f t="shared" si="14"/>
        <v>0</v>
      </c>
      <c r="F107" s="17">
        <f t="shared" si="14"/>
        <v>0</v>
      </c>
      <c r="G107" s="17">
        <f t="shared" si="14"/>
        <v>0</v>
      </c>
      <c r="H107" s="18" t="s">
        <v>8</v>
      </c>
    </row>
    <row r="108" spans="1:8" ht="18" customHeight="1" x14ac:dyDescent="0.2">
      <c r="A108" s="19" t="s">
        <v>123</v>
      </c>
      <c r="B108" s="20">
        <f t="shared" ref="B108:G108" si="15">B106</f>
        <v>4332718.41</v>
      </c>
      <c r="C108" s="21">
        <f t="shared" si="15"/>
        <v>0</v>
      </c>
      <c r="D108" s="21">
        <f t="shared" si="15"/>
        <v>0</v>
      </c>
      <c r="E108" s="22">
        <f t="shared" si="15"/>
        <v>0</v>
      </c>
      <c r="F108" s="22">
        <f t="shared" si="15"/>
        <v>0</v>
      </c>
      <c r="G108" s="22">
        <f t="shared" si="15"/>
        <v>0</v>
      </c>
      <c r="H108" s="23" t="s">
        <v>8</v>
      </c>
    </row>
    <row r="109" spans="1:8" ht="18" customHeight="1" x14ac:dyDescent="0.2">
      <c r="A109" s="14" t="s">
        <v>124</v>
      </c>
      <c r="B109" s="24">
        <f t="shared" ref="B109:G109" si="16">SUM(B3:B5)+SUM(B8:B14)+SUM(B18:B28)+SUM(B31:B39)+SUM(B42:B46)+SUM(B49:B53)+SUM(B56:B80)+B83+SUM(B86:B89)+SUM(B92:B93)+SUM(B96:B99)+B102+B106</f>
        <v>0</v>
      </c>
      <c r="C109" s="24">
        <f t="shared" si="16"/>
        <v>-98399.489999999991</v>
      </c>
      <c r="D109" s="24">
        <f t="shared" si="16"/>
        <v>-141510</v>
      </c>
      <c r="E109" s="24">
        <f t="shared" si="16"/>
        <v>370114.25</v>
      </c>
      <c r="F109" s="24">
        <f t="shared" si="16"/>
        <v>0</v>
      </c>
      <c r="G109" s="24">
        <f t="shared" si="16"/>
        <v>-730608.74</v>
      </c>
      <c r="H109" s="25" t="s">
        <v>8</v>
      </c>
    </row>
    <row r="110" spans="1:8" ht="15" x14ac:dyDescent="0.2">
      <c r="A110" s="2" t="s">
        <v>8</v>
      </c>
    </row>
    <row r="111" spans="1:8" ht="15" x14ac:dyDescent="0.2">
      <c r="A111" s="2" t="s">
        <v>9</v>
      </c>
    </row>
  </sheetData>
  <pageMargins left="0.7" right="0.7" top="0.75" bottom="0.75" header="0.3" footer="0.3"/>
  <pageSetup paperSize="9" fitToHeight="0" orientation="landscape"/>
  <headerFooter>
    <oddFooter>&amp;L&amp;D &amp;T&amp;R&amp;P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2"/>
  <sheetViews>
    <sheetView zoomScaleNormal="100" workbookViewId="0"/>
  </sheetViews>
  <sheetFormatPr baseColWidth="10" defaultColWidth="20.83203125" defaultRowHeight="11.25" customHeight="1" x14ac:dyDescent="0.2"/>
  <cols>
    <col min="1" max="1" width="24.5" customWidth="1" collapsed="1"/>
    <col min="2" max="2" width="9.6640625" customWidth="1" collapsed="1"/>
  </cols>
  <sheetData>
    <row r="1" spans="1:2" ht="20" customHeight="1" x14ac:dyDescent="0.2">
      <c r="A1" s="26" t="s">
        <v>125</v>
      </c>
      <c r="B1" s="27">
        <v>-730608.74</v>
      </c>
    </row>
    <row r="2" spans="1:2" ht="20" customHeight="1" x14ac:dyDescent="0.2">
      <c r="A2" s="26" t="s">
        <v>126</v>
      </c>
      <c r="B2" s="27">
        <v>178557.74</v>
      </c>
    </row>
    <row r="3" spans="1:2" ht="20" customHeight="1" x14ac:dyDescent="0.2">
      <c r="A3" s="26" t="s">
        <v>127</v>
      </c>
      <c r="B3" s="27">
        <v>0</v>
      </c>
    </row>
    <row r="4" spans="1:2" ht="20" customHeight="1" x14ac:dyDescent="0.2">
      <c r="A4" s="26" t="s">
        <v>128</v>
      </c>
      <c r="B4" s="27">
        <v>0</v>
      </c>
    </row>
    <row r="5" spans="1:2" ht="20" customHeight="1" x14ac:dyDescent="0.2">
      <c r="A5" s="26" t="s">
        <v>129</v>
      </c>
      <c r="B5" s="27">
        <v>0</v>
      </c>
    </row>
    <row r="6" spans="1:2" ht="20" customHeight="1" x14ac:dyDescent="0.2">
      <c r="A6" s="26" t="s">
        <v>130</v>
      </c>
      <c r="B6" s="27">
        <v>0</v>
      </c>
    </row>
    <row r="7" spans="1:2" ht="20" customHeight="1" x14ac:dyDescent="0.2">
      <c r="A7" s="26" t="s">
        <v>131</v>
      </c>
      <c r="B7" s="27">
        <v>0</v>
      </c>
    </row>
    <row r="8" spans="1:2" ht="20" customHeight="1" x14ac:dyDescent="0.2">
      <c r="A8" s="28" t="s">
        <v>132</v>
      </c>
      <c r="B8" s="29">
        <v>-552051</v>
      </c>
    </row>
    <row r="9" spans="1:2" ht="20" customHeight="1" x14ac:dyDescent="0.2">
      <c r="A9" s="26" t="s">
        <v>133</v>
      </c>
      <c r="B9" s="27">
        <v>1734000</v>
      </c>
    </row>
    <row r="10" spans="1:2" ht="14.5" customHeight="1" x14ac:dyDescent="0.2">
      <c r="A10" s="26" t="s">
        <v>134</v>
      </c>
      <c r="B10" s="30">
        <v>31.837</v>
      </c>
    </row>
    <row r="11" spans="1:2" ht="15" x14ac:dyDescent="0.2">
      <c r="A11" s="2" t="s">
        <v>8</v>
      </c>
    </row>
    <row r="12" spans="1:2" ht="15" x14ac:dyDescent="0.2">
      <c r="A12" s="2" t="s">
        <v>9</v>
      </c>
    </row>
  </sheetData>
  <pageMargins left="0.7" right="0.7" top="0.75" bottom="0.75" header="0.3" footer="0.3"/>
  <pageSetup paperSize="9" fitToHeight="0" orientation="landscape"/>
  <headerFooter>
    <oddFooter>&amp;L&amp;D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bre_header</vt:lpstr>
      <vt:lpstr>bre_detail</vt:lpstr>
      <vt:lpstr>bre_likvid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Eddie Hernandez</cp:lastModifiedBy>
  <dcterms:created xsi:type="dcterms:W3CDTF">2025-04-07T23:29:26Z</dcterms:created>
  <dcterms:modified xsi:type="dcterms:W3CDTF">2025-04-07T21:35:55Z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